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/>
  <mc:AlternateContent xmlns:mc="http://schemas.openxmlformats.org/markup-compatibility/2006">
    <mc:Choice Requires="x15">
      <x15ac:absPath xmlns:x15ac="http://schemas.microsoft.com/office/spreadsheetml/2010/11/ac" url="/Users/Sophie3/Documents/1UCL PHD/year 1 report/appendix/"/>
    </mc:Choice>
  </mc:AlternateContent>
  <xr:revisionPtr revIDLastSave="0" documentId="8_{13DFB1B2-1055-9B4C-B421-D559FFEE0280}" xr6:coauthVersionLast="47" xr6:coauthVersionMax="47" xr10:uidLastSave="{00000000-0000-0000-0000-000000000000}"/>
  <bookViews>
    <workbookView xWindow="0" yWindow="760" windowWidth="29040" windowHeight="15840" xr2:uid="{00000000-000D-0000-FFFF-FFFF00000000}"/>
  </bookViews>
  <sheets>
    <sheet name="biomass pseudoreaction" sheetId="5" r:id="rId1"/>
    <sheet name="Lipid" sheetId="3" r:id="rId2"/>
    <sheet name="protein" sheetId="1" r:id="rId3"/>
    <sheet name="carbohydrate" sheetId="6" r:id="rId4"/>
    <sheet name="RNA" sheetId="7" r:id="rId5"/>
    <sheet name="DNA" sheetId="2" r:id="rId6"/>
    <sheet name="cofactor" sheetId="8" r:id="rId7"/>
    <sheet name="ion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A31" i="5"/>
  <c r="F6" i="8"/>
  <c r="E7" i="8"/>
  <c r="E8" i="8"/>
  <c r="E9" i="8"/>
  <c r="E10" i="8"/>
  <c r="E11" i="8"/>
  <c r="E12" i="8"/>
  <c r="E13" i="8"/>
  <c r="E14" i="8"/>
  <c r="E15" i="8"/>
  <c r="E6" i="8"/>
  <c r="D7" i="8"/>
  <c r="D8" i="8"/>
  <c r="D9" i="8"/>
  <c r="D10" i="8"/>
  <c r="D11" i="8"/>
  <c r="D12" i="8"/>
  <c r="D13" i="8"/>
  <c r="D14" i="8"/>
  <c r="D15" i="8"/>
  <c r="D6" i="8"/>
  <c r="F6" i="7"/>
  <c r="E7" i="7"/>
  <c r="E8" i="7"/>
  <c r="E9" i="7"/>
  <c r="E6" i="7"/>
  <c r="D7" i="7"/>
  <c r="D8" i="7"/>
  <c r="D9" i="7"/>
  <c r="D6" i="7"/>
  <c r="F5" i="6"/>
  <c r="E6" i="6"/>
  <c r="E7" i="6"/>
  <c r="E8" i="6"/>
  <c r="E9" i="6"/>
  <c r="E5" i="6"/>
  <c r="D6" i="6"/>
  <c r="D7" i="6"/>
  <c r="D8" i="6"/>
  <c r="D9" i="6"/>
  <c r="D5" i="6"/>
  <c r="G5" i="3"/>
  <c r="F14" i="3"/>
  <c r="E15" i="3"/>
  <c r="E16" i="3"/>
  <c r="E17" i="3"/>
  <c r="E14" i="3"/>
  <c r="D15" i="3"/>
  <c r="D16" i="3"/>
  <c r="D17" i="3"/>
  <c r="D14" i="3"/>
  <c r="F5" i="3"/>
  <c r="E6" i="3"/>
  <c r="E7" i="3"/>
  <c r="E9" i="3"/>
  <c r="E10" i="3"/>
  <c r="E11" i="3"/>
  <c r="E12" i="3"/>
  <c r="D6" i="3"/>
  <c r="D7" i="3"/>
  <c r="D8" i="3"/>
  <c r="D9" i="3"/>
  <c r="D10" i="3"/>
  <c r="D11" i="3"/>
  <c r="D12" i="3"/>
  <c r="D5" i="3"/>
  <c r="F6" i="4"/>
  <c r="E7" i="4"/>
  <c r="E8" i="4"/>
  <c r="E9" i="4"/>
  <c r="E10" i="4"/>
  <c r="E11" i="4"/>
  <c r="E12" i="4"/>
  <c r="E13" i="4"/>
  <c r="E14" i="4"/>
  <c r="E15" i="4"/>
  <c r="E6" i="4"/>
  <c r="D7" i="4"/>
  <c r="D8" i="4"/>
  <c r="D9" i="4"/>
  <c r="D10" i="4"/>
  <c r="D11" i="4"/>
  <c r="D12" i="4"/>
  <c r="D13" i="4"/>
  <c r="D14" i="4"/>
  <c r="D15" i="4"/>
  <c r="D6" i="4"/>
  <c r="E6" i="2"/>
  <c r="E7" i="2"/>
  <c r="E8" i="2"/>
  <c r="E5" i="2"/>
  <c r="D6" i="2"/>
  <c r="D7" i="2"/>
  <c r="D8" i="2"/>
  <c r="D5" i="2"/>
  <c r="E5" i="1"/>
  <c r="E6" i="1"/>
  <c r="F4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4" i="1"/>
  <c r="E4" i="1"/>
  <c r="F5" i="2"/>
</calcChain>
</file>

<file path=xl/sharedStrings.xml><?xml version="1.0" encoding="utf-8"?>
<sst xmlns="http://schemas.openxmlformats.org/spreadsheetml/2006/main" count="132" uniqueCount="93">
  <si>
    <t>Protein</t>
  </si>
  <si>
    <t>alanine</t>
  </si>
  <si>
    <t>arginine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</si>
  <si>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</si>
  <si>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</si>
  <si>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</si>
  <si>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</si>
  <si>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</si>
  <si>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</si>
  <si>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</si>
  <si>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</si>
  <si>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</si>
  <si>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</si>
  <si>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phe</t>
  </si>
  <si>
    <t>met</t>
  </si>
  <si>
    <t>Pro</t>
  </si>
  <si>
    <t>ser</t>
  </si>
  <si>
    <t>thr</t>
  </si>
  <si>
    <t>trp</t>
  </si>
  <si>
    <t>tyr</t>
  </si>
  <si>
    <t>val</t>
  </si>
  <si>
    <t>dAMP</t>
  </si>
  <si>
    <t>dCMP</t>
  </si>
  <si>
    <t xml:space="preserve">dGMP </t>
  </si>
  <si>
    <t>dTMP</t>
  </si>
  <si>
    <t>component</t>
  </si>
  <si>
    <t>1-phosphatidyl-1D-myo-inositol backbone</t>
  </si>
  <si>
    <t>ergosterol</t>
  </si>
  <si>
    <t>ergosterol ester backbone</t>
  </si>
  <si>
    <t>fatty acid backbone</t>
  </si>
  <si>
    <t>phosphatidyl-L-serine backbone</t>
  </si>
  <si>
    <t>phosphatidylcholine backbone</t>
  </si>
  <si>
    <t>phosphatidylethanolamine backbone</t>
  </si>
  <si>
    <t>triglyceride backbone</t>
  </si>
  <si>
    <t>iron(2+)</t>
  </si>
  <si>
    <t>potassium</t>
  </si>
  <si>
    <t>sodium</t>
  </si>
  <si>
    <t>sulphate</t>
  </si>
  <si>
    <t>chloride</t>
  </si>
  <si>
    <t>Mn(2+)</t>
  </si>
  <si>
    <t xml:space="preserve">Zn(2+) </t>
  </si>
  <si>
    <t>Ca(2+)</t>
  </si>
  <si>
    <t>Mg(2+)</t>
  </si>
  <si>
    <t>Cu2(+)</t>
  </si>
  <si>
    <t>ATP</t>
  </si>
  <si>
    <t>H2O</t>
  </si>
  <si>
    <t>lipid</t>
  </si>
  <si>
    <t>carbohydrate</t>
  </si>
  <si>
    <t>RNA</t>
  </si>
  <si>
    <t>DNA</t>
  </si>
  <si>
    <t>cofactor</t>
  </si>
  <si>
    <t>ion</t>
  </si>
  <si>
    <t>ADP</t>
  </si>
  <si>
    <t>biomass</t>
  </si>
  <si>
    <t>H+</t>
  </si>
  <si>
    <t>phosphate</t>
  </si>
  <si>
    <t>protein</t>
  </si>
  <si>
    <t>C16H32O2</t>
  </si>
  <si>
    <t>C16H30O2</t>
  </si>
  <si>
    <t>C18H36O2</t>
  </si>
  <si>
    <t>C18H34O2</t>
  </si>
  <si>
    <t>total</t>
  </si>
  <si>
    <t>Biomass pseudo reaction</t>
  </si>
  <si>
    <t>Summary of mass fraction of all precursors</t>
  </si>
  <si>
    <t>Lipid</t>
  </si>
  <si>
    <t>Carbohydrate</t>
  </si>
  <si>
    <t>Sum of biomass</t>
  </si>
  <si>
    <t>metabolite</t>
  </si>
  <si>
    <t>1-&amp;gt;3)-beta-D-glucan</t>
  </si>
  <si>
    <t>(1-&amp;gt;6)-beta-D-glucan</t>
  </si>
  <si>
    <t>glycogen</t>
  </si>
  <si>
    <t>mannan</t>
  </si>
  <si>
    <t>trehalose</t>
  </si>
  <si>
    <t>AMP</t>
  </si>
  <si>
    <t>CMP</t>
  </si>
  <si>
    <t>GMP</t>
  </si>
  <si>
    <t>UMP</t>
  </si>
  <si>
    <t>coenzyme A</t>
  </si>
  <si>
    <t>FAD</t>
  </si>
  <si>
    <t>NAD</t>
  </si>
  <si>
    <t>NADH</t>
  </si>
  <si>
    <t>NADP(+)</t>
  </si>
  <si>
    <t>NADPH</t>
  </si>
  <si>
    <t>riboflavin</t>
  </si>
  <si>
    <t>TDP</t>
  </si>
  <si>
    <t>THF</t>
  </si>
  <si>
    <t>heme a</t>
  </si>
  <si>
    <t>Stoichiometric coefficient [mmol]</t>
  </si>
  <si>
    <t>Stoichiometric coefficient [mol]</t>
  </si>
  <si>
    <t xml:space="preserve">mass fraction </t>
  </si>
  <si>
    <t>total  mass fraction</t>
  </si>
  <si>
    <t>Molecular weight [gmol-1]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</si>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</sst>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sz val="12"/>
      <color theme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164" fontId="2" fillId="0" borderId="0" xfId="0" applyNumberFormat="1" applyFont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409575</xdr:colOff>
      <xdr:row>49</xdr:row>
      <xdr:rowOff>85724</xdr:rowOff>
    </xdr:from>
    <xdr:to>
      <xdr:col>20</xdr:col>
      <xdr:colOff>533401</xdr:colOff>
      <xdr:row>74</xdr:row>
      <xdr:rowOff>38099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42EE18-B359-A65B-685C-0A779129B5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556" t="34911" r="26762" b="19250"/>
        <a:stretch/>
      </xdr:blipFill>
      <xdr:spPr>
        <a:xfrm>
          <a:off x="8782050" y="9991724"/>
          <a:ext cx="7439026" cy="471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en.wikipedia.org/wiki/Molar_mas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DAAF-2CEB-4D6E-84D9-9EC332AB45C4}">
  <dimension ref="A2:G33"/>
  <sheetViews>
    <sheetView tabSelected="1" workbookViewId="0">
      <selection activeCell="M25" sqref="M25"/>
    </sheetView>
  </sheetViews>
  <sheetFormatPr baseColWidth="10" defaultColWidth="8.83203125" defaultRowHeight="15" x14ac:dyDescent="0.2"/>
  <cols>
    <col min="1" max="1" width="20.83203125" customWidth="1"/>
    <col min="2" max="2" width="11.83203125" bestFit="1" customWidth="1"/>
    <col min="3" max="3" width="22.5" customWidth="1"/>
    <col min="4" max="7" width="11.83203125" bestFit="1" customWidth="1"/>
  </cols>
  <sheetData>
    <row r="2" spans="1:1" s="3" customFormat="1" ht="16" x14ac:dyDescent="0.2">
      <c r="A2" s="3" t="s">
        <v>62</v>
      </c>
    </row>
    <row r="3" spans="1:1" s="3" customFormat="1" ht="16" x14ac:dyDescent="0.2"/>
    <row r="4" spans="1:1" s="3" customFormat="1" ht="16" x14ac:dyDescent="0.2">
      <c r="A4" s="3" t="s">
        <v>44</v>
      </c>
    </row>
    <row r="5" spans="1:1" s="3" customFormat="1" ht="16" x14ac:dyDescent="0.2">
      <c r="A5" s="3" t="s">
        <v>45</v>
      </c>
    </row>
    <row r="6" spans="1:1" s="3" customFormat="1" ht="16" x14ac:dyDescent="0.2">
      <c r="A6" s="4" t="s">
        <v>46</v>
      </c>
    </row>
    <row r="7" spans="1:1" s="3" customFormat="1" ht="16" x14ac:dyDescent="0.2">
      <c r="A7" s="4" t="s">
        <v>56</v>
      </c>
    </row>
    <row r="8" spans="1:1" s="3" customFormat="1" ht="16" x14ac:dyDescent="0.2">
      <c r="A8" s="4" t="s">
        <v>47</v>
      </c>
    </row>
    <row r="9" spans="1:1" s="3" customFormat="1" ht="16" x14ac:dyDescent="0.2">
      <c r="A9" s="4" t="s">
        <v>48</v>
      </c>
    </row>
    <row r="10" spans="1:1" s="3" customFormat="1" ht="16" x14ac:dyDescent="0.2">
      <c r="A10" s="4" t="s">
        <v>49</v>
      </c>
    </row>
    <row r="11" spans="1:1" s="3" customFormat="1" ht="16" x14ac:dyDescent="0.2">
      <c r="A11" s="4" t="s">
        <v>50</v>
      </c>
    </row>
    <row r="12" spans="1:1" s="3" customFormat="1" ht="16" x14ac:dyDescent="0.2">
      <c r="A12" s="4" t="s">
        <v>51</v>
      </c>
    </row>
    <row r="13" spans="1:1" s="3" customFormat="1" ht="16" x14ac:dyDescent="0.2"/>
    <row r="14" spans="1:1" s="3" customFormat="1" ht="16" x14ac:dyDescent="0.2">
      <c r="A14" s="3" t="s">
        <v>52</v>
      </c>
    </row>
    <row r="15" spans="1:1" s="3" customFormat="1" ht="16" x14ac:dyDescent="0.2">
      <c r="A15" s="3" t="s">
        <v>53</v>
      </c>
    </row>
    <row r="16" spans="1:1" s="3" customFormat="1" ht="16" x14ac:dyDescent="0.2">
      <c r="A16" s="3" t="s">
        <v>54</v>
      </c>
    </row>
    <row r="17" spans="1:7" s="3" customFormat="1" ht="16" x14ac:dyDescent="0.2">
      <c r="A17" s="3" t="s">
        <v>55</v>
      </c>
    </row>
    <row r="18" spans="1:7" s="3" customFormat="1" ht="16" x14ac:dyDescent="0.2"/>
    <row r="19" spans="1:7" s="3" customFormat="1" ht="16" x14ac:dyDescent="0.2"/>
    <row r="20" spans="1:7" s="3" customFormat="1" ht="16" x14ac:dyDescent="0.2"/>
    <row r="21" spans="1:7" s="3" customFormat="1" ht="16" x14ac:dyDescent="0.2"/>
    <row r="22" spans="1:7" s="3" customFormat="1" ht="16" x14ac:dyDescent="0.2"/>
    <row r="23" spans="1:7" s="3" customFormat="1" ht="16" x14ac:dyDescent="0.2"/>
    <row r="24" spans="1:7" s="3" customFormat="1" ht="16" x14ac:dyDescent="0.2">
      <c r="A24" s="3" t="s">
        <v>63</v>
      </c>
    </row>
    <row r="25" spans="1:7" s="3" customFormat="1" ht="16" x14ac:dyDescent="0.2">
      <c r="A25" s="3" t="s">
        <v>64</v>
      </c>
      <c r="B25" s="3" t="s">
        <v>0</v>
      </c>
      <c r="C25" s="3" t="s">
        <v>65</v>
      </c>
      <c r="D25" s="3" t="s">
        <v>48</v>
      </c>
      <c r="E25" s="3" t="s">
        <v>49</v>
      </c>
      <c r="F25" s="3" t="s">
        <v>50</v>
      </c>
      <c r="G25" s="3" t="s">
        <v>51</v>
      </c>
    </row>
    <row r="26" spans="1:7" s="3" customFormat="1" ht="16" x14ac:dyDescent="0.2">
      <c r="A26" s="6">
        <v>3.4516249171740877E-2</v>
      </c>
      <c r="B26" s="6">
        <v>0.53620495867401829</v>
      </c>
      <c r="C26" s="6">
        <v>0.38311735578216521</v>
      </c>
      <c r="D26" s="6">
        <v>6.4041601712247848E-2</v>
      </c>
      <c r="E26" s="6">
        <v>3.9193321542543326E-3</v>
      </c>
      <c r="F26" s="6">
        <v>4.8326629531955266E-3</v>
      </c>
      <c r="G26" s="6">
        <v>2.4814831902735955E-3</v>
      </c>
    </row>
    <row r="27" spans="1:7" s="3" customFormat="1" ht="16" x14ac:dyDescent="0.2"/>
    <row r="28" spans="1:7" s="3" customFormat="1" ht="16" x14ac:dyDescent="0.2"/>
    <row r="29" spans="1:7" s="3" customFormat="1" ht="16" x14ac:dyDescent="0.2"/>
    <row r="30" spans="1:7" s="3" customFormat="1" ht="16" x14ac:dyDescent="0.2">
      <c r="A30" s="3" t="s">
        <v>66</v>
      </c>
    </row>
    <row r="31" spans="1:7" s="3" customFormat="1" ht="16" x14ac:dyDescent="0.2">
      <c r="A31" s="6">
        <f>SUM(A26:G26)</f>
        <v>1.0291136436378958</v>
      </c>
    </row>
    <row r="32" spans="1:7" s="3" customFormat="1" ht="16" x14ac:dyDescent="0.2"/>
    <row r="33" s="3" customFormat="1" ht="16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D5E54-2316-4C93-B476-D58485A2F183}">
  <dimension ref="A4:G18"/>
  <sheetViews>
    <sheetView workbookViewId="0">
      <selection activeCell="B28" sqref="B28"/>
    </sheetView>
  </sheetViews>
  <sheetFormatPr baseColWidth="10" defaultColWidth="8.83203125" defaultRowHeight="15" x14ac:dyDescent="0.2"/>
  <cols>
    <col min="1" max="1" width="48.83203125" customWidth="1"/>
    <col min="2" max="2" width="39.6640625" customWidth="1"/>
    <col min="3" max="3" width="21.1640625" customWidth="1"/>
    <col min="4" max="4" width="27.33203125" customWidth="1"/>
    <col min="5" max="5" width="20.5" customWidth="1"/>
    <col min="6" max="6" width="20" customWidth="1"/>
    <col min="7" max="7" width="11.83203125" bestFit="1" customWidth="1"/>
  </cols>
  <sheetData>
    <row r="4" spans="1:7" s="3" customFormat="1" ht="34" x14ac:dyDescent="0.2">
      <c r="A4" s="3" t="s">
        <v>67</v>
      </c>
      <c r="B4" s="3" t="s">
        <v>91</v>
      </c>
      <c r="C4" s="5" t="s">
        <v>88</v>
      </c>
      <c r="D4" s="5" t="s">
        <v>87</v>
      </c>
      <c r="E4" s="5" t="s">
        <v>89</v>
      </c>
      <c r="F4" s="5" t="s">
        <v>90</v>
      </c>
      <c r="G4" s="5" t="s">
        <v>61</v>
      </c>
    </row>
    <row r="5" spans="1:7" s="3" customFormat="1" ht="16" x14ac:dyDescent="0.2">
      <c r="A5" s="3" t="s">
        <v>26</v>
      </c>
      <c r="B5" s="6">
        <v>298.18</v>
      </c>
      <c r="C5" s="6">
        <v>6.9102999754250098E-3</v>
      </c>
      <c r="D5" s="6">
        <f>C5*0.001</f>
        <v>6.91029997542501E-6</v>
      </c>
      <c r="E5" s="6">
        <f>D5*B5</f>
        <v>2.0605132466722294E-3</v>
      </c>
      <c r="F5" s="6">
        <f>SUM(E5:E12)</f>
        <v>2.330167677974658E-2</v>
      </c>
      <c r="G5" s="6">
        <f>SUM(F5+F14)</f>
        <v>3.4516249171740877E-2</v>
      </c>
    </row>
    <row r="6" spans="1:7" s="3" customFormat="1" ht="16" x14ac:dyDescent="0.2">
      <c r="A6" s="3" t="s">
        <v>27</v>
      </c>
      <c r="B6" s="6">
        <v>396.65</v>
      </c>
      <c r="C6" s="6">
        <v>2.6582900248467999E-2</v>
      </c>
      <c r="D6" s="6">
        <f t="shared" ref="D6:D12" si="0">C6*0.001</f>
        <v>2.6582900248468E-5</v>
      </c>
      <c r="E6" s="6">
        <f t="shared" ref="E6:E12" si="1">D6*B6</f>
        <v>1.0544107383554832E-2</v>
      </c>
      <c r="F6" s="6"/>
      <c r="G6" s="6"/>
    </row>
    <row r="7" spans="1:7" s="3" customFormat="1" ht="16" x14ac:dyDescent="0.2">
      <c r="A7" s="3" t="s">
        <v>28</v>
      </c>
      <c r="B7" s="6">
        <v>378.63</v>
      </c>
      <c r="C7" s="6">
        <v>6.8058000644668996E-3</v>
      </c>
      <c r="D7" s="6">
        <f t="shared" si="0"/>
        <v>6.8058000644668993E-6</v>
      </c>
      <c r="E7" s="6">
        <f t="shared" si="1"/>
        <v>2.5768800784091023E-3</v>
      </c>
      <c r="F7" s="6"/>
      <c r="G7" s="6"/>
    </row>
    <row r="8" spans="1:7" s="3" customFormat="1" ht="16" x14ac:dyDescent="0.2">
      <c r="A8" s="3" t="s">
        <v>29</v>
      </c>
      <c r="B8" s="6" t="s">
        <v>92</v>
      </c>
      <c r="C8" s="6">
        <v>1.48009998956695E-3</v>
      </c>
      <c r="D8" s="6">
        <f t="shared" si="0"/>
        <v>1.4800999895669499E-6</v>
      </c>
      <c r="E8" s="6">
        <v>0</v>
      </c>
      <c r="F8" s="6"/>
      <c r="G8" s="6"/>
    </row>
    <row r="9" spans="1:7" s="3" customFormat="1" ht="16" x14ac:dyDescent="0.2">
      <c r="A9" s="3" t="s">
        <v>30</v>
      </c>
      <c r="B9" s="6">
        <v>223.12</v>
      </c>
      <c r="C9" s="6">
        <v>5.9508001897484097E-3</v>
      </c>
      <c r="D9" s="6">
        <f t="shared" si="0"/>
        <v>5.9508001897484099E-6</v>
      </c>
      <c r="E9" s="6">
        <f t="shared" si="1"/>
        <v>1.3277425383366652E-3</v>
      </c>
      <c r="F9" s="6"/>
      <c r="G9" s="6"/>
    </row>
    <row r="10" spans="1:7" s="3" customFormat="1" ht="16" x14ac:dyDescent="0.2">
      <c r="A10" s="3" t="s">
        <v>31</v>
      </c>
      <c r="B10" s="6">
        <v>205.19</v>
      </c>
      <c r="C10" s="6">
        <v>2.5783000793308E-2</v>
      </c>
      <c r="D10" s="6">
        <f t="shared" si="0"/>
        <v>2.5783000793307999E-5</v>
      </c>
      <c r="E10" s="6">
        <f t="shared" si="1"/>
        <v>5.2904139327788679E-3</v>
      </c>
      <c r="F10" s="6"/>
      <c r="G10" s="6"/>
    </row>
    <row r="11" spans="1:7" s="3" customFormat="1" ht="16" x14ac:dyDescent="0.2">
      <c r="A11" s="3" t="s">
        <v>32</v>
      </c>
      <c r="B11" s="6">
        <v>179.11</v>
      </c>
      <c r="C11" s="6">
        <v>6.9293001201003899E-3</v>
      </c>
      <c r="D11" s="6">
        <f t="shared" si="0"/>
        <v>6.9293001201003898E-6</v>
      </c>
      <c r="E11" s="6">
        <f t="shared" si="1"/>
        <v>1.2411069445111809E-3</v>
      </c>
      <c r="F11" s="6"/>
      <c r="G11" s="6"/>
    </row>
    <row r="12" spans="1:7" s="3" customFormat="1" ht="16" x14ac:dyDescent="0.2">
      <c r="A12" s="3" t="s">
        <v>33</v>
      </c>
      <c r="B12" s="6">
        <v>38.049999999999997</v>
      </c>
      <c r="C12" s="6">
        <v>6.8571000127121903E-3</v>
      </c>
      <c r="D12" s="6">
        <f t="shared" si="0"/>
        <v>6.8571000127121908E-6</v>
      </c>
      <c r="E12" s="6">
        <f t="shared" si="1"/>
        <v>2.6091265548369887E-4</v>
      </c>
      <c r="F12" s="6"/>
      <c r="G12" s="6"/>
    </row>
    <row r="13" spans="1:7" s="3" customFormat="1" ht="16" x14ac:dyDescent="0.2">
      <c r="B13" s="6"/>
      <c r="C13" s="6"/>
      <c r="D13" s="6"/>
      <c r="E13" s="6"/>
      <c r="F13" s="6"/>
      <c r="G13" s="6"/>
    </row>
    <row r="14" spans="1:7" s="3" customFormat="1" ht="16" x14ac:dyDescent="0.2">
      <c r="A14" s="3" t="s">
        <v>57</v>
      </c>
      <c r="B14" s="6">
        <v>256.42</v>
      </c>
      <c r="C14" s="6">
        <v>8.0858403816819208E-3</v>
      </c>
      <c r="D14" s="6">
        <f>C14*0.001</f>
        <v>8.0858403816819204E-6</v>
      </c>
      <c r="E14" s="6">
        <f>B14*D14</f>
        <v>2.073371190670878E-3</v>
      </c>
      <c r="F14" s="6">
        <f>SUM(E14:E17)</f>
        <v>1.1214572391994299E-2</v>
      </c>
      <c r="G14" s="6"/>
    </row>
    <row r="15" spans="1:7" s="3" customFormat="1" ht="16" x14ac:dyDescent="0.2">
      <c r="A15" s="3" t="s">
        <v>58</v>
      </c>
      <c r="B15" s="6">
        <v>254.41</v>
      </c>
      <c r="C15" s="6">
        <v>2.3730209097266201E-2</v>
      </c>
      <c r="D15" s="6">
        <f t="shared" ref="D15:D17" si="2">C15*0.001</f>
        <v>2.3730209097266203E-5</v>
      </c>
      <c r="E15" s="6">
        <f t="shared" ref="E15:E17" si="3">B15*D15</f>
        <v>6.0372024964354945E-3</v>
      </c>
      <c r="F15" s="6"/>
      <c r="G15" s="6"/>
    </row>
    <row r="16" spans="1:7" s="3" customFormat="1" ht="16" x14ac:dyDescent="0.2">
      <c r="A16" s="3" t="s">
        <v>59</v>
      </c>
      <c r="B16" s="6">
        <v>284.48</v>
      </c>
      <c r="C16" s="6">
        <v>2.2663159761577801E-3</v>
      </c>
      <c r="D16" s="6">
        <f t="shared" si="2"/>
        <v>2.2663159761577804E-6</v>
      </c>
      <c r="E16" s="6">
        <f t="shared" si="3"/>
        <v>6.4472156889736542E-4</v>
      </c>
      <c r="F16" s="6"/>
      <c r="G16" s="6"/>
    </row>
    <row r="17" spans="1:7" s="3" customFormat="1" ht="16" x14ac:dyDescent="0.2">
      <c r="A17" s="3" t="s">
        <v>60</v>
      </c>
      <c r="B17" s="6">
        <v>282.45999999999998</v>
      </c>
      <c r="C17" s="6">
        <v>8.7066385895013792E-3</v>
      </c>
      <c r="D17" s="6">
        <f t="shared" si="2"/>
        <v>8.7066385895013799E-6</v>
      </c>
      <c r="E17" s="6">
        <f t="shared" si="3"/>
        <v>2.4592771359905597E-3</v>
      </c>
      <c r="F17" s="6"/>
      <c r="G17" s="6"/>
    </row>
    <row r="18" spans="1:7" s="3" customFormat="1" ht="16" x14ac:dyDescent="0.2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workbookViewId="0">
      <selection activeCell="B4" sqref="B4:F23"/>
    </sheetView>
  </sheetViews>
  <sheetFormatPr baseColWidth="10" defaultColWidth="8.83203125" defaultRowHeight="15" x14ac:dyDescent="0.2"/>
  <cols>
    <col min="2" max="2" width="38.5" customWidth="1"/>
    <col min="3" max="3" width="29.33203125" customWidth="1"/>
    <col min="4" max="4" width="27" customWidth="1"/>
    <col min="5" max="5" width="23.83203125" customWidth="1"/>
    <col min="6" max="6" width="16.5" customWidth="1"/>
    <col min="7" max="7" width="26.1640625" customWidth="1"/>
  </cols>
  <sheetData>
    <row r="3" spans="1:7" s="3" customFormat="1" ht="34" x14ac:dyDescent="0.2">
      <c r="A3" s="3" t="s">
        <v>0</v>
      </c>
      <c r="B3" s="3" t="s">
        <v>91</v>
      </c>
      <c r="C3" s="5" t="s">
        <v>88</v>
      </c>
      <c r="D3" s="5" t="s">
        <v>87</v>
      </c>
      <c r="E3" s="5" t="s">
        <v>89</v>
      </c>
      <c r="F3" s="5" t="s">
        <v>90</v>
      </c>
      <c r="G3" s="5"/>
    </row>
    <row r="4" spans="1:7" s="3" customFormat="1" ht="16" x14ac:dyDescent="0.2">
      <c r="A4" s="3" t="s">
        <v>1</v>
      </c>
      <c r="B4" s="6">
        <v>89.093500000000006</v>
      </c>
      <c r="C4" s="6">
        <v>0.52701240196460897</v>
      </c>
      <c r="D4" s="6">
        <f>C4*0.001</f>
        <v>5.2701240196460894E-4</v>
      </c>
      <c r="E4" s="6">
        <f>D4*B4</f>
        <v>4.6953379434433888E-2</v>
      </c>
      <c r="F4" s="6">
        <f>SUM(E4:E23)</f>
        <v>0.53620495867401829</v>
      </c>
    </row>
    <row r="5" spans="1:7" s="3" customFormat="1" ht="16" x14ac:dyDescent="0.2">
      <c r="A5" s="3" t="s">
        <v>2</v>
      </c>
      <c r="B5" s="6">
        <v>174.20169999999999</v>
      </c>
      <c r="C5" s="6">
        <v>0.18459217897115801</v>
      </c>
      <c r="D5" s="6">
        <f t="shared" ref="D5:D23" si="0">C5*0.001</f>
        <v>1.8459217897115801E-4</v>
      </c>
      <c r="E5" s="6">
        <f t="shared" ref="E5:E23" si="1">D5*B5</f>
        <v>3.2156271383479977E-2</v>
      </c>
      <c r="F5" s="6"/>
    </row>
    <row r="6" spans="1:7" s="3" customFormat="1" ht="16" x14ac:dyDescent="0.2">
      <c r="A6" s="3" t="s">
        <v>3</v>
      </c>
      <c r="B6" s="6">
        <v>132.11840000000001</v>
      </c>
      <c r="C6" s="6">
        <v>0.116820320233205</v>
      </c>
      <c r="D6" s="6">
        <f t="shared" si="0"/>
        <v>1.1682032023320501E-4</v>
      </c>
      <c r="E6" s="6">
        <f t="shared" si="1"/>
        <v>1.5434113796698673E-2</v>
      </c>
      <c r="F6" s="6"/>
    </row>
    <row r="7" spans="1:7" s="3" customFormat="1" ht="16" x14ac:dyDescent="0.2">
      <c r="A7" s="3" t="s">
        <v>4</v>
      </c>
      <c r="B7" s="6">
        <v>133.10300000000001</v>
      </c>
      <c r="C7" s="6">
        <v>0.341731040134025</v>
      </c>
      <c r="D7" s="6">
        <f t="shared" si="0"/>
        <v>3.4173104013402502E-4</v>
      </c>
      <c r="E7" s="6">
        <f t="shared" si="1"/>
        <v>4.5485426634959136E-2</v>
      </c>
      <c r="F7" s="6"/>
    </row>
    <row r="8" spans="1:7" s="3" customFormat="1" ht="16" x14ac:dyDescent="0.2">
      <c r="A8" s="3" t="s">
        <v>5</v>
      </c>
      <c r="B8" s="7">
        <v>121.15900000000001</v>
      </c>
      <c r="C8" s="7">
        <v>7.5812596444118302E-3</v>
      </c>
      <c r="D8" s="6">
        <f t="shared" si="0"/>
        <v>7.5812596444118303E-6</v>
      </c>
      <c r="E8" s="6">
        <f t="shared" si="1"/>
        <v>9.1853783725729299E-4</v>
      </c>
      <c r="F8" s="6"/>
    </row>
    <row r="9" spans="1:7" s="3" customFormat="1" ht="16" x14ac:dyDescent="0.2">
      <c r="A9" s="3" t="s">
        <v>6</v>
      </c>
      <c r="B9" s="6">
        <v>146.14599999999999</v>
      </c>
      <c r="C9" s="6">
        <v>0.121070423838014</v>
      </c>
      <c r="D9" s="6">
        <f t="shared" si="0"/>
        <v>1.2107042383801401E-4</v>
      </c>
      <c r="E9" s="6">
        <f t="shared" si="1"/>
        <v>1.7693958162230395E-2</v>
      </c>
      <c r="F9" s="6"/>
    </row>
    <row r="10" spans="1:7" s="3" customFormat="1" ht="16" x14ac:dyDescent="0.2">
      <c r="A10" s="3" t="s">
        <v>7</v>
      </c>
      <c r="B10" s="6">
        <v>147.13</v>
      </c>
      <c r="C10" s="6">
        <v>0.346670343714861</v>
      </c>
      <c r="D10" s="6">
        <f t="shared" si="0"/>
        <v>3.4667034371486103E-4</v>
      </c>
      <c r="E10" s="6">
        <f t="shared" si="1"/>
        <v>5.1005607670767499E-2</v>
      </c>
      <c r="F10" s="6"/>
    </row>
    <row r="11" spans="1:7" s="3" customFormat="1" ht="16" x14ac:dyDescent="0.2">
      <c r="A11" s="3" t="s">
        <v>8</v>
      </c>
      <c r="B11" s="6">
        <v>75.066999999999993</v>
      </c>
      <c r="C11" s="7">
        <v>0.33357542435412002</v>
      </c>
      <c r="D11" s="6">
        <f t="shared" si="0"/>
        <v>3.3357542435412E-4</v>
      </c>
      <c r="E11" s="6">
        <f t="shared" si="1"/>
        <v>2.5040506379990723E-2</v>
      </c>
      <c r="F11" s="6"/>
    </row>
    <row r="12" spans="1:7" s="3" customFormat="1" ht="16" x14ac:dyDescent="0.2">
      <c r="A12" s="3" t="s">
        <v>9</v>
      </c>
      <c r="B12" s="6">
        <v>155.15520000000001</v>
      </c>
      <c r="C12" s="6">
        <v>7.6157196432132104E-2</v>
      </c>
      <c r="D12" s="6">
        <f t="shared" si="0"/>
        <v>7.6157196432132112E-5</v>
      </c>
      <c r="E12" s="6">
        <f t="shared" si="1"/>
        <v>1.1816185043866745E-2</v>
      </c>
      <c r="F12" s="6"/>
    </row>
    <row r="13" spans="1:7" s="3" customFormat="1" ht="16" x14ac:dyDescent="0.2">
      <c r="A13" s="3" t="s">
        <v>10</v>
      </c>
      <c r="B13" s="6">
        <v>131.17359999999999</v>
      </c>
      <c r="C13" s="6">
        <v>0.22134980771373799</v>
      </c>
      <c r="D13" s="6">
        <f t="shared" si="0"/>
        <v>2.2134980771373799E-4</v>
      </c>
      <c r="E13" s="6">
        <f t="shared" si="1"/>
        <v>2.903525113711878E-2</v>
      </c>
      <c r="F13" s="6"/>
    </row>
    <row r="14" spans="1:7" s="3" customFormat="1" ht="16" x14ac:dyDescent="0.2">
      <c r="A14" s="3" t="s">
        <v>11</v>
      </c>
      <c r="B14" s="6">
        <v>131.17359999999999</v>
      </c>
      <c r="C14" s="6">
        <v>0.340467492580805</v>
      </c>
      <c r="D14" s="6">
        <f t="shared" si="0"/>
        <v>3.4046749258080498E-4</v>
      </c>
      <c r="E14" s="6">
        <f t="shared" si="1"/>
        <v>4.4660346684797479E-2</v>
      </c>
      <c r="F14" s="6"/>
    </row>
    <row r="15" spans="1:7" s="3" customFormat="1" ht="16" x14ac:dyDescent="0.2">
      <c r="A15" s="3" t="s">
        <v>12</v>
      </c>
      <c r="B15" s="6">
        <v>146.18819999999999</v>
      </c>
      <c r="C15" s="6">
        <v>0.32875097317212099</v>
      </c>
      <c r="D15" s="6">
        <f t="shared" si="0"/>
        <v>3.2875097317212101E-4</v>
      </c>
      <c r="E15" s="6">
        <f t="shared" si="1"/>
        <v>4.8059513016280656E-2</v>
      </c>
      <c r="F15" s="6"/>
    </row>
    <row r="16" spans="1:7" s="3" customFormat="1" ht="16" x14ac:dyDescent="0.2">
      <c r="A16" s="3" t="s">
        <v>14</v>
      </c>
      <c r="B16" s="6">
        <v>149.2124</v>
      </c>
      <c r="C16" s="6">
        <v>5.8237860122595603E-2</v>
      </c>
      <c r="D16" s="6">
        <f t="shared" si="0"/>
        <v>5.8237860122595602E-5</v>
      </c>
      <c r="E16" s="6">
        <f t="shared" si="1"/>
        <v>8.689810879756784E-3</v>
      </c>
      <c r="F16" s="6"/>
    </row>
    <row r="17" spans="1:6" s="3" customFormat="1" ht="16" x14ac:dyDescent="0.2">
      <c r="A17" s="3" t="s">
        <v>13</v>
      </c>
      <c r="B17" s="6">
        <v>165.19</v>
      </c>
      <c r="C17" s="6">
        <v>0.15380767944835999</v>
      </c>
      <c r="D17" s="6">
        <f t="shared" si="0"/>
        <v>1.5380767944835999E-4</v>
      </c>
      <c r="E17" s="6">
        <f t="shared" si="1"/>
        <v>2.5407490568074585E-2</v>
      </c>
      <c r="F17" s="6"/>
    </row>
    <row r="18" spans="1:6" s="3" customFormat="1" ht="16" x14ac:dyDescent="0.2">
      <c r="A18" s="3" t="s">
        <v>15</v>
      </c>
      <c r="B18" s="6">
        <v>115.131</v>
      </c>
      <c r="C18" s="6">
        <v>0.18918689112228201</v>
      </c>
      <c r="D18" s="6">
        <f t="shared" si="0"/>
        <v>1.8918689112228202E-4</v>
      </c>
      <c r="E18" s="6">
        <f t="shared" si="1"/>
        <v>2.1781275961799452E-2</v>
      </c>
      <c r="F18" s="6"/>
    </row>
    <row r="19" spans="1:6" s="3" customFormat="1" ht="16" x14ac:dyDescent="0.2">
      <c r="A19" s="3" t="s">
        <v>16</v>
      </c>
      <c r="B19" s="6">
        <v>105.093</v>
      </c>
      <c r="C19" s="6">
        <v>0.21296447001955901</v>
      </c>
      <c r="D19" s="6">
        <f t="shared" si="0"/>
        <v>2.12964470019559E-4</v>
      </c>
      <c r="E19" s="6">
        <f t="shared" si="1"/>
        <v>2.2381075047765514E-2</v>
      </c>
      <c r="F19" s="6"/>
    </row>
    <row r="20" spans="1:6" s="3" customFormat="1" ht="16" x14ac:dyDescent="0.2">
      <c r="A20" s="3" t="s">
        <v>17</v>
      </c>
      <c r="B20" s="6">
        <v>119.11969999999999</v>
      </c>
      <c r="C20" s="6">
        <v>0.21985653824624399</v>
      </c>
      <c r="D20" s="6">
        <f t="shared" si="0"/>
        <v>2.1985653824624398E-4</v>
      </c>
      <c r="E20" s="6">
        <f t="shared" si="1"/>
        <v>2.6189244878931109E-2</v>
      </c>
      <c r="F20" s="6"/>
    </row>
    <row r="21" spans="1:6" s="3" customFormat="1" ht="16" x14ac:dyDescent="0.2">
      <c r="A21" s="3" t="s">
        <v>18</v>
      </c>
      <c r="B21" s="6">
        <v>204.226</v>
      </c>
      <c r="C21" s="6">
        <v>3.2622390374058501E-2</v>
      </c>
      <c r="D21" s="6">
        <f t="shared" si="0"/>
        <v>3.2622390374058498E-5</v>
      </c>
      <c r="E21" s="6">
        <f t="shared" si="1"/>
        <v>6.6623402965324706E-3</v>
      </c>
      <c r="F21" s="6"/>
    </row>
    <row r="22" spans="1:6" s="3" customFormat="1" ht="16" x14ac:dyDescent="0.2">
      <c r="A22" s="3" t="s">
        <v>19</v>
      </c>
      <c r="B22" s="6">
        <v>181.18940000000001</v>
      </c>
      <c r="C22" s="6">
        <v>0.11716492022121899</v>
      </c>
      <c r="D22" s="6">
        <f t="shared" si="0"/>
        <v>1.17164920221219E-4</v>
      </c>
      <c r="E22" s="6">
        <f t="shared" si="1"/>
        <v>2.1229041595930538E-2</v>
      </c>
      <c r="F22" s="6"/>
    </row>
    <row r="23" spans="1:6" s="3" customFormat="1" ht="16" x14ac:dyDescent="0.2">
      <c r="A23" s="3" t="s">
        <v>20</v>
      </c>
      <c r="B23" s="6">
        <v>117.1469</v>
      </c>
      <c r="C23" s="6">
        <v>0.30393960286910299</v>
      </c>
      <c r="D23" s="6">
        <f t="shared" si="0"/>
        <v>3.0393960286910298E-4</v>
      </c>
      <c r="E23" s="6">
        <f t="shared" si="1"/>
        <v>3.5605582263346522E-2</v>
      </c>
      <c r="F23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CFC42-D63D-4C74-90E9-3342BD4390CA}">
  <dimension ref="A4:G9"/>
  <sheetViews>
    <sheetView workbookViewId="0">
      <selection activeCell="B5" sqref="B5:F9"/>
    </sheetView>
  </sheetViews>
  <sheetFormatPr baseColWidth="10" defaultColWidth="8.83203125" defaultRowHeight="15" x14ac:dyDescent="0.2"/>
  <cols>
    <col min="1" max="1" width="24.83203125" customWidth="1"/>
    <col min="2" max="2" width="29.33203125" customWidth="1"/>
    <col min="3" max="3" width="20.1640625" customWidth="1"/>
    <col min="4" max="4" width="17.1640625" customWidth="1"/>
    <col min="5" max="5" width="18.5" customWidth="1"/>
    <col min="6" max="6" width="11.83203125" bestFit="1" customWidth="1"/>
  </cols>
  <sheetData>
    <row r="4" spans="1:7" s="3" customFormat="1" ht="34" x14ac:dyDescent="0.2">
      <c r="A4" s="3" t="s">
        <v>25</v>
      </c>
      <c r="B4" s="3" t="s">
        <v>91</v>
      </c>
      <c r="C4" s="5" t="s">
        <v>88</v>
      </c>
      <c r="D4" s="5" t="s">
        <v>87</v>
      </c>
      <c r="E4" s="5" t="s">
        <v>89</v>
      </c>
      <c r="F4" s="5" t="s">
        <v>90</v>
      </c>
      <c r="G4" s="5"/>
    </row>
    <row r="5" spans="1:7" s="3" customFormat="1" ht="16" x14ac:dyDescent="0.2">
      <c r="A5" s="3" t="s">
        <v>68</v>
      </c>
      <c r="B5" s="6">
        <v>162.13999999999999</v>
      </c>
      <c r="C5" s="6">
        <v>0.74851496433450504</v>
      </c>
      <c r="D5" s="6">
        <f>C5*0.001</f>
        <v>7.4851496433450508E-4</v>
      </c>
      <c r="E5" s="6">
        <f>B5*D5</f>
        <v>0.12136421631719664</v>
      </c>
      <c r="F5" s="6">
        <f>SUM(E5:E9)</f>
        <v>0.38311735578216521</v>
      </c>
    </row>
    <row r="6" spans="1:7" s="3" customFormat="1" ht="16" x14ac:dyDescent="0.2">
      <c r="A6" s="3" t="s">
        <v>69</v>
      </c>
      <c r="B6" s="6">
        <v>162.13999999999999</v>
      </c>
      <c r="C6" s="6">
        <v>0.25009165448919002</v>
      </c>
      <c r="D6" s="6">
        <f t="shared" ref="D6:D9" si="0">C6*0.001</f>
        <v>2.5009165448919003E-4</v>
      </c>
      <c r="E6" s="6">
        <f t="shared" ref="E6:E9" si="1">B6*D6</f>
        <v>4.0549860858877268E-2</v>
      </c>
      <c r="F6" s="6"/>
    </row>
    <row r="7" spans="1:7" s="3" customFormat="1" ht="16" x14ac:dyDescent="0.2">
      <c r="A7" s="3" t="s">
        <v>70</v>
      </c>
      <c r="B7" s="6">
        <v>162.13999999999999</v>
      </c>
      <c r="C7" s="6">
        <v>0.36141452757556403</v>
      </c>
      <c r="D7" s="6">
        <f t="shared" si="0"/>
        <v>3.6141452757556403E-4</v>
      </c>
      <c r="E7" s="6">
        <f t="shared" si="1"/>
        <v>5.8599751501101943E-2</v>
      </c>
      <c r="F7" s="6"/>
    </row>
    <row r="8" spans="1:7" s="3" customFormat="1" ht="16" x14ac:dyDescent="0.2">
      <c r="A8" s="3" t="s">
        <v>71</v>
      </c>
      <c r="B8" s="6">
        <v>162.13999999999999</v>
      </c>
      <c r="C8" s="6">
        <v>0.71093962537042499</v>
      </c>
      <c r="D8" s="6">
        <f t="shared" si="0"/>
        <v>7.1093962537042499E-4</v>
      </c>
      <c r="E8" s="6">
        <f t="shared" si="1"/>
        <v>0.1152717508575607</v>
      </c>
      <c r="F8" s="6"/>
    </row>
    <row r="9" spans="1:7" s="3" customFormat="1" ht="16" x14ac:dyDescent="0.2">
      <c r="A9" s="3" t="s">
        <v>72</v>
      </c>
      <c r="B9" s="6">
        <v>342.3</v>
      </c>
      <c r="C9" s="6">
        <v>0.13827571208714201</v>
      </c>
      <c r="D9" s="6">
        <f t="shared" si="0"/>
        <v>1.3827571208714201E-4</v>
      </c>
      <c r="E9" s="6">
        <f t="shared" si="1"/>
        <v>4.7331776247428708E-2</v>
      </c>
      <c r="F9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4DA2B-9A6D-40CD-94F6-114A36817880}">
  <dimension ref="A5:F9"/>
  <sheetViews>
    <sheetView workbookViewId="0">
      <selection activeCell="B6" sqref="B6:F9"/>
    </sheetView>
  </sheetViews>
  <sheetFormatPr baseColWidth="10" defaultColWidth="8.83203125" defaultRowHeight="15" x14ac:dyDescent="0.2"/>
  <cols>
    <col min="1" max="1" width="18.83203125" customWidth="1"/>
    <col min="2" max="2" width="23.83203125" customWidth="1"/>
    <col min="3" max="3" width="26.33203125" customWidth="1"/>
    <col min="4" max="4" width="29.83203125" customWidth="1"/>
    <col min="5" max="5" width="26.33203125" customWidth="1"/>
    <col min="6" max="6" width="11.83203125" bestFit="1" customWidth="1"/>
  </cols>
  <sheetData>
    <row r="5" spans="1:6" s="3" customFormat="1" ht="34" x14ac:dyDescent="0.2">
      <c r="A5" s="3" t="s">
        <v>25</v>
      </c>
      <c r="B5" s="3" t="s">
        <v>91</v>
      </c>
      <c r="C5" s="5" t="s">
        <v>88</v>
      </c>
      <c r="D5" s="5" t="s">
        <v>87</v>
      </c>
      <c r="E5" s="5" t="s">
        <v>89</v>
      </c>
      <c r="F5" s="5" t="s">
        <v>90</v>
      </c>
    </row>
    <row r="6" spans="1:6" s="3" customFormat="1" ht="16" x14ac:dyDescent="0.2">
      <c r="A6" s="3" t="s">
        <v>73</v>
      </c>
      <c r="B6" s="6">
        <v>345.2</v>
      </c>
      <c r="C6" s="6">
        <v>4.4534831923442403E-2</v>
      </c>
      <c r="D6" s="6">
        <f>C6*0.001</f>
        <v>4.4534831923442404E-5</v>
      </c>
      <c r="E6" s="6">
        <f>B6*D6</f>
        <v>1.5373423979972317E-2</v>
      </c>
      <c r="F6" s="6">
        <f>SUM(E6:E9)</f>
        <v>6.4041601712247848E-2</v>
      </c>
    </row>
    <row r="7" spans="1:6" s="3" customFormat="1" ht="16" x14ac:dyDescent="0.2">
      <c r="A7" s="3" t="s">
        <v>74</v>
      </c>
      <c r="B7" s="6">
        <v>321.18</v>
      </c>
      <c r="C7" s="6">
        <v>4.3276239184487003E-2</v>
      </c>
      <c r="D7" s="6">
        <f t="shared" ref="D7:D9" si="0">C7*0.001</f>
        <v>4.3276239184487006E-5</v>
      </c>
      <c r="E7" s="6">
        <f t="shared" ref="E7:E9" si="1">B7*D7</f>
        <v>1.3899462501273536E-2</v>
      </c>
      <c r="F7" s="6"/>
    </row>
    <row r="8" spans="1:6" s="3" customFormat="1" ht="16" x14ac:dyDescent="0.2">
      <c r="A8" s="3" t="s">
        <v>75</v>
      </c>
      <c r="B8" s="6">
        <v>361.2</v>
      </c>
      <c r="C8" s="6">
        <v>4.4534831923442403E-2</v>
      </c>
      <c r="D8" s="6">
        <f t="shared" si="0"/>
        <v>4.4534831923442404E-5</v>
      </c>
      <c r="E8" s="6">
        <f t="shared" si="1"/>
        <v>1.6085981290747398E-2</v>
      </c>
      <c r="F8" s="6"/>
    </row>
    <row r="9" spans="1:6" s="3" customFormat="1" ht="16" x14ac:dyDescent="0.2">
      <c r="A9" s="3" t="s">
        <v>76</v>
      </c>
      <c r="B9" s="6">
        <v>322.16000000000003</v>
      </c>
      <c r="C9" s="6">
        <v>5.7992096909158797E-2</v>
      </c>
      <c r="D9" s="6">
        <f t="shared" si="0"/>
        <v>5.7992096909158795E-5</v>
      </c>
      <c r="E9" s="6">
        <f t="shared" si="1"/>
        <v>1.86827339402546E-2</v>
      </c>
      <c r="F9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37D6A-C82C-4A98-B46F-E2360B82FE20}">
  <dimension ref="A4:F13"/>
  <sheetViews>
    <sheetView workbookViewId="0">
      <selection activeCell="D22" sqref="D22"/>
    </sheetView>
  </sheetViews>
  <sheetFormatPr baseColWidth="10" defaultColWidth="8.83203125" defaultRowHeight="15" x14ac:dyDescent="0.2"/>
  <cols>
    <col min="1" max="1" width="12.5" customWidth="1"/>
    <col min="2" max="2" width="31.5" customWidth="1"/>
    <col min="3" max="3" width="29" customWidth="1"/>
    <col min="4" max="4" width="20.6640625" customWidth="1"/>
    <col min="5" max="6" width="11.83203125" bestFit="1" customWidth="1"/>
  </cols>
  <sheetData>
    <row r="4" spans="1:6" s="3" customFormat="1" ht="34" x14ac:dyDescent="0.2">
      <c r="A4" s="3" t="s">
        <v>25</v>
      </c>
      <c r="B4" s="3" t="s">
        <v>91</v>
      </c>
      <c r="C4" s="5" t="s">
        <v>88</v>
      </c>
      <c r="D4" s="5" t="s">
        <v>87</v>
      </c>
      <c r="E4" s="5" t="s">
        <v>89</v>
      </c>
      <c r="F4" s="5" t="s">
        <v>90</v>
      </c>
    </row>
    <row r="5" spans="1:6" s="3" customFormat="1" ht="16" x14ac:dyDescent="0.2">
      <c r="A5" s="3" t="s">
        <v>21</v>
      </c>
      <c r="B5" s="6">
        <v>331.22199999999998</v>
      </c>
      <c r="C5" s="6">
        <v>3.5999999381601802E-3</v>
      </c>
      <c r="D5" s="6">
        <f>C5*0.001</f>
        <v>3.5999999381601801E-6</v>
      </c>
      <c r="E5" s="6">
        <f>D5*B5</f>
        <v>1.192399179517291E-3</v>
      </c>
      <c r="F5" s="6">
        <f>SUM(E5:E8)</f>
        <v>3.9193321542543326E-3</v>
      </c>
    </row>
    <row r="6" spans="1:6" s="3" customFormat="1" ht="16" x14ac:dyDescent="0.2">
      <c r="A6" s="3" t="s">
        <v>22</v>
      </c>
      <c r="B6" s="6">
        <v>307.197</v>
      </c>
      <c r="C6" s="6">
        <v>2.4000001139938801E-3</v>
      </c>
      <c r="D6" s="6">
        <f t="shared" ref="D6:D8" si="0">C6*0.001</f>
        <v>2.4000001139938803E-6</v>
      </c>
      <c r="E6" s="6">
        <f t="shared" ref="E6:E8" si="1">D6*B6</f>
        <v>7.3727283501857802E-4</v>
      </c>
      <c r="F6" s="6"/>
    </row>
    <row r="7" spans="1:6" s="3" customFormat="1" ht="16" x14ac:dyDescent="0.2">
      <c r="A7" s="3" t="s">
        <v>23</v>
      </c>
      <c r="B7" s="7">
        <v>347.22430000000003</v>
      </c>
      <c r="C7" s="6">
        <v>2.4000001139938801E-3</v>
      </c>
      <c r="D7" s="6">
        <f t="shared" si="0"/>
        <v>2.4000001139938803E-6</v>
      </c>
      <c r="E7" s="6">
        <f t="shared" si="1"/>
        <v>8.3333835958144533E-4</v>
      </c>
      <c r="F7" s="6"/>
    </row>
    <row r="8" spans="1:6" s="3" customFormat="1" ht="16" x14ac:dyDescent="0.2">
      <c r="A8" s="3" t="s">
        <v>24</v>
      </c>
      <c r="B8" s="6">
        <v>321.20049999999998</v>
      </c>
      <c r="C8" s="6">
        <v>3.5999999381601802E-3</v>
      </c>
      <c r="D8" s="6">
        <f t="shared" si="0"/>
        <v>3.5999999381601801E-6</v>
      </c>
      <c r="E8" s="6">
        <f t="shared" si="1"/>
        <v>1.1563217801370189E-3</v>
      </c>
      <c r="F8" s="6"/>
    </row>
    <row r="9" spans="1:6" s="3" customFormat="1" ht="16" x14ac:dyDescent="0.2"/>
    <row r="13" spans="1:6" x14ac:dyDescent="0.2">
      <c r="C13" s="2"/>
      <c r="D13" s="2"/>
      <c r="E13" s="1"/>
    </row>
  </sheetData>
  <hyperlinks>
    <hyperlink ref="C13" r:id="rId1" tooltip="Molar mass" display="https://en.wikipedia.org/wiki/Molar_mass" xr:uid="{8B538236-B4B6-4A14-9969-51E8F1BF5BD6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64F0-B116-489C-AB8B-B1982EFBA325}">
  <dimension ref="A4:F16"/>
  <sheetViews>
    <sheetView workbookViewId="0">
      <selection activeCell="D22" sqref="D22"/>
    </sheetView>
  </sheetViews>
  <sheetFormatPr baseColWidth="10" defaultColWidth="8.83203125" defaultRowHeight="15" x14ac:dyDescent="0.2"/>
  <cols>
    <col min="1" max="1" width="20" customWidth="1"/>
    <col min="2" max="2" width="26.83203125" customWidth="1"/>
    <col min="3" max="3" width="21.5" customWidth="1"/>
    <col min="4" max="5" width="23.6640625" customWidth="1"/>
    <col min="6" max="6" width="11.83203125" bestFit="1" customWidth="1"/>
  </cols>
  <sheetData>
    <row r="4" spans="1:6" s="3" customFormat="1" ht="16" x14ac:dyDescent="0.2"/>
    <row r="5" spans="1:6" s="3" customFormat="1" ht="34" x14ac:dyDescent="0.2">
      <c r="A5" s="3" t="s">
        <v>25</v>
      </c>
      <c r="B5" s="3" t="s">
        <v>91</v>
      </c>
      <c r="C5" s="5" t="s">
        <v>88</v>
      </c>
      <c r="D5" s="5" t="s">
        <v>87</v>
      </c>
      <c r="E5" s="5" t="s">
        <v>89</v>
      </c>
      <c r="F5" s="5" t="s">
        <v>90</v>
      </c>
    </row>
    <row r="6" spans="1:6" s="3" customFormat="1" ht="16" x14ac:dyDescent="0.2">
      <c r="A6" s="3" t="s">
        <v>77</v>
      </c>
      <c r="B6" s="6">
        <v>763.5</v>
      </c>
      <c r="C6" s="6">
        <v>1.90000006114133E-4</v>
      </c>
      <c r="D6" s="6">
        <f>C6*0.001</f>
        <v>1.9000000611413301E-7</v>
      </c>
      <c r="E6" s="6">
        <f>B6*D6</f>
        <v>1.4506500466814054E-4</v>
      </c>
      <c r="F6" s="6">
        <f>SUM(E6:E15)</f>
        <v>4.8326629531955266E-3</v>
      </c>
    </row>
    <row r="7" spans="1:6" s="3" customFormat="1" ht="16" x14ac:dyDescent="0.2">
      <c r="A7" s="3" t="s">
        <v>78</v>
      </c>
      <c r="B7" s="6">
        <v>782.52</v>
      </c>
      <c r="C7" s="6">
        <v>9.9999997473787499E-6</v>
      </c>
      <c r="D7" s="6">
        <f t="shared" ref="D7:D15" si="0">C7*0.001</f>
        <v>9.99999974737875E-9</v>
      </c>
      <c r="E7" s="6">
        <f t="shared" ref="E7:E15" si="1">B7*D7</f>
        <v>7.8251998023188198E-6</v>
      </c>
      <c r="F7" s="6"/>
    </row>
    <row r="8" spans="1:6" s="3" customFormat="1" ht="16" x14ac:dyDescent="0.2">
      <c r="A8" s="3" t="s">
        <v>79</v>
      </c>
      <c r="B8" s="6">
        <v>662.42</v>
      </c>
      <c r="C8" s="6">
        <v>2.6499999221414302E-3</v>
      </c>
      <c r="D8" s="6">
        <f t="shared" si="0"/>
        <v>2.6499999221414303E-6</v>
      </c>
      <c r="E8" s="6">
        <f t="shared" si="1"/>
        <v>1.7554129484249261E-3</v>
      </c>
      <c r="F8" s="6"/>
    </row>
    <row r="9" spans="1:6" s="3" customFormat="1" ht="16" x14ac:dyDescent="0.2">
      <c r="A9" s="3" t="s">
        <v>80</v>
      </c>
      <c r="B9" s="6">
        <v>663.42</v>
      </c>
      <c r="C9" s="6">
        <v>1.5000000712461799E-4</v>
      </c>
      <c r="D9" s="6">
        <f t="shared" si="0"/>
        <v>1.5000000712461799E-7</v>
      </c>
      <c r="E9" s="6">
        <f t="shared" si="1"/>
        <v>9.9513004726614059E-5</v>
      </c>
      <c r="F9" s="6"/>
    </row>
    <row r="10" spans="1:6" s="3" customFormat="1" ht="16" x14ac:dyDescent="0.2">
      <c r="A10" s="3" t="s">
        <v>81</v>
      </c>
      <c r="B10" s="6">
        <v>740.38</v>
      </c>
      <c r="C10" s="6">
        <v>5.6999997468665199E-4</v>
      </c>
      <c r="D10" s="6">
        <f t="shared" si="0"/>
        <v>5.6999997468665198E-7</v>
      </c>
      <c r="E10" s="6">
        <f t="shared" si="1"/>
        <v>4.220165812585034E-4</v>
      </c>
      <c r="F10" s="6"/>
    </row>
    <row r="11" spans="1:6" s="3" customFormat="1" ht="16" x14ac:dyDescent="0.2">
      <c r="A11" s="3" t="s">
        <v>82</v>
      </c>
      <c r="B11" s="6">
        <v>741.39</v>
      </c>
      <c r="C11" s="6">
        <v>2.7000000700354602E-3</v>
      </c>
      <c r="D11" s="6">
        <f t="shared" si="0"/>
        <v>2.7000000700354602E-6</v>
      </c>
      <c r="E11" s="6">
        <f t="shared" si="1"/>
        <v>2.0017530519235898E-3</v>
      </c>
      <c r="F11" s="6"/>
    </row>
    <row r="12" spans="1:6" s="3" customFormat="1" ht="16" x14ac:dyDescent="0.2">
      <c r="A12" s="3" t="s">
        <v>83</v>
      </c>
      <c r="B12" s="6">
        <v>375.36</v>
      </c>
      <c r="C12" s="6">
        <v>9.8999997135251804E-4</v>
      </c>
      <c r="D12" s="6">
        <f t="shared" si="0"/>
        <v>9.8999997135251801E-7</v>
      </c>
      <c r="E12" s="6">
        <f t="shared" si="1"/>
        <v>3.7160638924688117E-4</v>
      </c>
      <c r="F12" s="6"/>
    </row>
    <row r="13" spans="1:6" s="3" customFormat="1" ht="16" x14ac:dyDescent="0.2">
      <c r="A13" s="3" t="s">
        <v>84</v>
      </c>
      <c r="B13" s="6">
        <v>422.29</v>
      </c>
      <c r="C13" s="6">
        <v>1.2000000424450299E-6</v>
      </c>
      <c r="D13" s="6">
        <f t="shared" si="0"/>
        <v>1.20000004244503E-9</v>
      </c>
      <c r="E13" s="6">
        <f t="shared" si="1"/>
        <v>5.0674801792411174E-7</v>
      </c>
      <c r="F13" s="6"/>
    </row>
    <row r="14" spans="1:6" s="3" customFormat="1" ht="16" x14ac:dyDescent="0.2">
      <c r="A14" s="3" t="s">
        <v>85</v>
      </c>
      <c r="B14" s="6">
        <v>443.41</v>
      </c>
      <c r="C14" s="6">
        <v>6.3400002545677098E-5</v>
      </c>
      <c r="D14" s="6">
        <f t="shared" si="0"/>
        <v>6.3400002545677093E-8</v>
      </c>
      <c r="E14" s="6">
        <f t="shared" si="1"/>
        <v>2.8112195128778683E-5</v>
      </c>
      <c r="F14" s="6"/>
    </row>
    <row r="15" spans="1:6" s="3" customFormat="1" ht="16" x14ac:dyDescent="0.2">
      <c r="A15" s="3" t="s">
        <v>86</v>
      </c>
      <c r="B15" s="6">
        <v>851.83</v>
      </c>
      <c r="C15" s="6">
        <v>9.9999999747524292E-7</v>
      </c>
      <c r="D15" s="6">
        <f t="shared" si="0"/>
        <v>9.99999997475243E-10</v>
      </c>
      <c r="E15" s="6">
        <f t="shared" si="1"/>
        <v>8.5182999784933626E-7</v>
      </c>
      <c r="F15" s="6"/>
    </row>
    <row r="16" spans="1:6" s="3" customFormat="1" ht="16" x14ac:dyDescent="0.2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E274C-9548-47E9-9243-2640D341B20D}">
  <dimension ref="A4:F23"/>
  <sheetViews>
    <sheetView workbookViewId="0">
      <selection activeCell="F22" sqref="F22"/>
    </sheetView>
  </sheetViews>
  <sheetFormatPr baseColWidth="10" defaultColWidth="8.83203125" defaultRowHeight="15" x14ac:dyDescent="0.2"/>
  <cols>
    <col min="1" max="1" width="11.83203125" customWidth="1"/>
    <col min="2" max="2" width="31" customWidth="1"/>
    <col min="3" max="3" width="18" customWidth="1"/>
    <col min="4" max="4" width="16.33203125" customWidth="1"/>
    <col min="5" max="5" width="11.83203125" bestFit="1" customWidth="1"/>
    <col min="6" max="6" width="19.33203125" customWidth="1"/>
  </cols>
  <sheetData>
    <row r="4" spans="1:6" s="3" customFormat="1" ht="16" x14ac:dyDescent="0.2"/>
    <row r="5" spans="1:6" s="3" customFormat="1" ht="51" x14ac:dyDescent="0.2">
      <c r="A5" s="3" t="s">
        <v>25</v>
      </c>
      <c r="B5" s="3" t="s">
        <v>91</v>
      </c>
      <c r="C5" s="5" t="s">
        <v>88</v>
      </c>
      <c r="D5" s="5" t="s">
        <v>87</v>
      </c>
      <c r="E5" s="5" t="s">
        <v>89</v>
      </c>
      <c r="F5" s="5" t="s">
        <v>90</v>
      </c>
    </row>
    <row r="6" spans="1:6" s="3" customFormat="1" ht="16" x14ac:dyDescent="0.2">
      <c r="A6" s="3" t="s">
        <v>34</v>
      </c>
      <c r="B6" s="6">
        <v>55.843899999999998</v>
      </c>
      <c r="C6" s="6">
        <v>3.0400000468944199E-5</v>
      </c>
      <c r="D6" s="6">
        <f>C6*0.001</f>
        <v>3.0400000468944201E-8</v>
      </c>
      <c r="E6" s="6">
        <f>D6*B6</f>
        <v>1.6976545861876729E-6</v>
      </c>
      <c r="F6" s="6">
        <f>SUM(E6:E15)</f>
        <v>2.4814831902735955E-3</v>
      </c>
    </row>
    <row r="7" spans="1:6" s="3" customFormat="1" ht="16" x14ac:dyDescent="0.2">
      <c r="A7" s="3" t="s">
        <v>35</v>
      </c>
      <c r="B7" s="6">
        <v>39.098300000000002</v>
      </c>
      <c r="C7" s="6">
        <v>3.6299999337643398E-3</v>
      </c>
      <c r="D7" s="6">
        <f t="shared" ref="D7:D15" si="0">C7*0.001</f>
        <v>3.6299999337643397E-6</v>
      </c>
      <c r="E7" s="6">
        <f t="shared" ref="E7:E15" si="1">D7*B7</f>
        <v>1.419268264102983E-4</v>
      </c>
      <c r="F7" s="6"/>
    </row>
    <row r="8" spans="1:6" s="3" customFormat="1" ht="16" x14ac:dyDescent="0.2">
      <c r="A8" s="3" t="s">
        <v>36</v>
      </c>
      <c r="B8" s="6">
        <v>22.98977</v>
      </c>
      <c r="C8" s="6">
        <v>3.9699999615549998E-3</v>
      </c>
      <c r="D8" s="6">
        <f t="shared" si="0"/>
        <v>3.969999961555E-6</v>
      </c>
      <c r="E8" s="6">
        <f t="shared" si="1"/>
        <v>9.1269386016158298E-5</v>
      </c>
      <c r="F8" s="6"/>
    </row>
    <row r="9" spans="1:6" s="3" customFormat="1" ht="16" x14ac:dyDescent="0.2">
      <c r="A9" s="3" t="s">
        <v>37</v>
      </c>
      <c r="B9" s="6">
        <v>96.06</v>
      </c>
      <c r="C9" s="6">
        <v>1.9999999552965199E-2</v>
      </c>
      <c r="D9" s="6">
        <f t="shared" si="0"/>
        <v>1.9999999552965201E-5</v>
      </c>
      <c r="E9" s="6">
        <f t="shared" si="1"/>
        <v>1.9211999570578372E-3</v>
      </c>
      <c r="F9" s="6"/>
    </row>
    <row r="10" spans="1:6" s="3" customFormat="1" ht="16" x14ac:dyDescent="0.2">
      <c r="A10" s="3" t="s">
        <v>38</v>
      </c>
      <c r="B10" s="7">
        <v>35.450000000000003</v>
      </c>
      <c r="C10" s="6">
        <v>1.29000004380941E-3</v>
      </c>
      <c r="D10" s="6">
        <f t="shared" si="0"/>
        <v>1.2900000438094101E-6</v>
      </c>
      <c r="E10" s="6">
        <f t="shared" si="1"/>
        <v>4.5730501553043588E-5</v>
      </c>
      <c r="F10" s="6"/>
    </row>
    <row r="11" spans="1:6" s="3" customFormat="1" ht="16" x14ac:dyDescent="0.2">
      <c r="A11" s="3" t="s">
        <v>39</v>
      </c>
      <c r="B11" s="6">
        <v>54.938048999999999</v>
      </c>
      <c r="C11" s="6">
        <v>2.7300000656396198E-3</v>
      </c>
      <c r="D11" s="6">
        <f t="shared" si="0"/>
        <v>2.7300000656396198E-6</v>
      </c>
      <c r="E11" s="6">
        <f t="shared" si="1"/>
        <v>1.4998087737611265E-4</v>
      </c>
      <c r="F11" s="6"/>
    </row>
    <row r="12" spans="1:6" s="3" customFormat="1" ht="16" x14ac:dyDescent="0.2">
      <c r="A12" s="3" t="s">
        <v>40</v>
      </c>
      <c r="B12" s="6">
        <v>65.38</v>
      </c>
      <c r="C12" s="6">
        <v>7.4799999129027096E-4</v>
      </c>
      <c r="D12" s="6">
        <f t="shared" si="0"/>
        <v>7.4799999129027093E-7</v>
      </c>
      <c r="E12" s="6">
        <f t="shared" si="1"/>
        <v>4.8904239430557911E-5</v>
      </c>
      <c r="F12" s="6"/>
    </row>
    <row r="13" spans="1:6" s="3" customFormat="1" ht="16" x14ac:dyDescent="0.2">
      <c r="A13" s="3" t="s">
        <v>41</v>
      </c>
      <c r="B13" s="6">
        <v>40.078000000000003</v>
      </c>
      <c r="C13" s="6">
        <v>2.16999993426725E-4</v>
      </c>
      <c r="D13" s="6">
        <f t="shared" si="0"/>
        <v>2.1699999342672501E-7</v>
      </c>
      <c r="E13" s="6">
        <f t="shared" si="1"/>
        <v>8.6969257365562862E-6</v>
      </c>
      <c r="F13" s="6"/>
    </row>
    <row r="14" spans="1:6" s="3" customFormat="1" ht="16" x14ac:dyDescent="0.2">
      <c r="A14" s="3" t="s">
        <v>42</v>
      </c>
      <c r="B14" s="6">
        <v>24.305</v>
      </c>
      <c r="C14" s="6">
        <v>1.2425429886207E-3</v>
      </c>
      <c r="D14" s="6">
        <f t="shared" si="0"/>
        <v>1.2425429886207001E-6</v>
      </c>
      <c r="E14" s="6">
        <f t="shared" si="1"/>
        <v>3.0200007338426113E-5</v>
      </c>
      <c r="F14" s="6"/>
    </row>
    <row r="15" spans="1:6" s="3" customFormat="1" ht="16" x14ac:dyDescent="0.2">
      <c r="A15" s="3" t="s">
        <v>43</v>
      </c>
      <c r="B15" s="6">
        <v>63.545999999999999</v>
      </c>
      <c r="C15" s="6">
        <v>6.5900001209229198E-4</v>
      </c>
      <c r="D15" s="6">
        <f t="shared" si="0"/>
        <v>6.5900001209229197E-7</v>
      </c>
      <c r="E15" s="6">
        <f t="shared" si="1"/>
        <v>4.1876814768416787E-5</v>
      </c>
      <c r="F15" s="6"/>
    </row>
    <row r="16" spans="1:6" s="3" customFormat="1" ht="16" x14ac:dyDescent="0.2"/>
    <row r="23" spans="3:4" x14ac:dyDescent="0.2">
      <c r="C23" s="2"/>
      <c r="D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biomass pseudoreaction</vt:lpstr>
      <vt:lpstr>Lipid</vt:lpstr>
      <vt:lpstr>protein</vt:lpstr>
      <vt:lpstr>carbohydrate</vt:lpstr>
      <vt:lpstr>RNA</vt:lpstr>
      <vt:lpstr>DNA</vt:lpstr>
      <vt:lpstr>cofactor</vt:lpstr>
      <vt:lpstr>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Microsoft Office User</cp:lastModifiedBy>
  <dcterms:created xsi:type="dcterms:W3CDTF">2015-06-05T18:17:20Z</dcterms:created>
  <dcterms:modified xsi:type="dcterms:W3CDTF">2023-08-18T21:22:20Z</dcterms:modified>
</cp:coreProperties>
</file>