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ophie3/Documents/1UCL PHD/year 1 report/appendix/"/>
    </mc:Choice>
  </mc:AlternateContent>
  <xr:revisionPtr revIDLastSave="0" documentId="8_{12D9A17B-9C64-864D-B491-A092FBD07445}" xr6:coauthVersionLast="47" xr6:coauthVersionMax="47" xr10:uidLastSave="{00000000-0000-0000-0000-000000000000}"/>
  <bookViews>
    <workbookView xWindow="0" yWindow="0" windowWidth="38400" windowHeight="21600" activeTab="6" xr2:uid="{AB645D4A-8843-4A91-A47C-591133687666}"/>
  </bookViews>
  <sheets>
    <sheet name="lipid" sheetId="1" r:id="rId1"/>
    <sheet name="protein" sheetId="2" r:id="rId2"/>
    <sheet name="carbohydrates" sheetId="3" r:id="rId3"/>
    <sheet name="ion" sheetId="5" r:id="rId4"/>
    <sheet name="co factor" sheetId="4" r:id="rId5"/>
    <sheet name="biomass" sheetId="6" state="hidden" r:id="rId6"/>
    <sheet name="biomass MCM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4" l="1"/>
  <c r="E22" i="7" l="1"/>
  <c r="E18" i="7"/>
  <c r="E17" i="7"/>
  <c r="B23" i="1" l="1"/>
  <c r="E23" i="1" s="1"/>
  <c r="G23" i="1" l="1"/>
  <c r="F23" i="1"/>
  <c r="E87" i="7"/>
  <c r="G87" i="7" s="1"/>
  <c r="E86" i="7"/>
  <c r="H86" i="7" s="1"/>
  <c r="E85" i="7"/>
  <c r="H85" i="7" s="1"/>
  <c r="I85" i="7" s="1"/>
  <c r="E84" i="7"/>
  <c r="H84" i="7" s="1"/>
  <c r="E83" i="7"/>
  <c r="H83" i="7" s="1"/>
  <c r="E82" i="7"/>
  <c r="H82" i="7" s="1"/>
  <c r="E81" i="7"/>
  <c r="H81" i="7" s="1"/>
  <c r="E80" i="7"/>
  <c r="H80" i="7" s="1"/>
  <c r="I80" i="7" s="1"/>
  <c r="E79" i="7"/>
  <c r="G79" i="7" s="1"/>
  <c r="E78" i="7"/>
  <c r="H78" i="7" s="1"/>
  <c r="E77" i="7"/>
  <c r="G77" i="7" s="1"/>
  <c r="E76" i="7"/>
  <c r="H76" i="7" s="1"/>
  <c r="E75" i="7"/>
  <c r="H75" i="7" s="1"/>
  <c r="E74" i="7"/>
  <c r="G74" i="7" s="1"/>
  <c r="E73" i="7"/>
  <c r="G73" i="7" s="1"/>
  <c r="E72" i="7"/>
  <c r="G72" i="7" s="1"/>
  <c r="E71" i="7"/>
  <c r="H71" i="7" s="1"/>
  <c r="E70" i="7"/>
  <c r="H70" i="7" s="1"/>
  <c r="E69" i="7"/>
  <c r="H69" i="7" s="1"/>
  <c r="E68" i="7"/>
  <c r="G68" i="7" s="1"/>
  <c r="E67" i="7"/>
  <c r="E66" i="7"/>
  <c r="H66" i="7" s="1"/>
  <c r="E65" i="7"/>
  <c r="G65" i="7" s="1"/>
  <c r="E64" i="7"/>
  <c r="H64" i="7" s="1"/>
  <c r="E63" i="7"/>
  <c r="G63" i="7" s="1"/>
  <c r="E62" i="7"/>
  <c r="E61" i="7"/>
  <c r="H61" i="7" s="1"/>
  <c r="E60" i="7"/>
  <c r="H60" i="7" s="1"/>
  <c r="E59" i="7"/>
  <c r="E58" i="7"/>
  <c r="H58" i="7" s="1"/>
  <c r="I58" i="7" s="1"/>
  <c r="J58" i="7" s="1"/>
  <c r="E57" i="7"/>
  <c r="H57" i="7" s="1"/>
  <c r="E56" i="7"/>
  <c r="H56" i="7" s="1"/>
  <c r="E55" i="7"/>
  <c r="H55" i="7" s="1"/>
  <c r="E54" i="7"/>
  <c r="G54" i="7" s="1"/>
  <c r="E53" i="7"/>
  <c r="H53" i="7" s="1"/>
  <c r="E52" i="7"/>
  <c r="G52" i="7" s="1"/>
  <c r="O51" i="7"/>
  <c r="E51" i="7"/>
  <c r="G51" i="7" s="1"/>
  <c r="E50" i="7"/>
  <c r="E49" i="7"/>
  <c r="H49" i="7" s="1"/>
  <c r="E48" i="7"/>
  <c r="H48" i="7" s="1"/>
  <c r="E47" i="7"/>
  <c r="G47" i="7" s="1"/>
  <c r="E46" i="7"/>
  <c r="H46" i="7" s="1"/>
  <c r="E45" i="7"/>
  <c r="H45" i="7" s="1"/>
  <c r="E44" i="7"/>
  <c r="H44" i="7" s="1"/>
  <c r="E43" i="7"/>
  <c r="G43" i="7" s="1"/>
  <c r="E42" i="7"/>
  <c r="H42" i="7" s="1"/>
  <c r="I42" i="7" s="1"/>
  <c r="E41" i="7"/>
  <c r="G41" i="7" s="1"/>
  <c r="E40" i="7"/>
  <c r="E39" i="7"/>
  <c r="H39" i="7" s="1"/>
  <c r="E38" i="7"/>
  <c r="G38" i="7" s="1"/>
  <c r="E37" i="7"/>
  <c r="H37" i="7" s="1"/>
  <c r="E36" i="7"/>
  <c r="G36" i="7" s="1"/>
  <c r="E35" i="7"/>
  <c r="E34" i="7"/>
  <c r="H34" i="7" s="1"/>
  <c r="E33" i="7"/>
  <c r="G33" i="7" s="1"/>
  <c r="E32" i="7"/>
  <c r="G32" i="7" s="1"/>
  <c r="E31" i="7"/>
  <c r="H31" i="7" s="1"/>
  <c r="I31" i="7" s="1"/>
  <c r="E30" i="7"/>
  <c r="G30" i="7" s="1"/>
  <c r="E29" i="7"/>
  <c r="H29" i="7" s="1"/>
  <c r="E28" i="7"/>
  <c r="G28" i="7" s="1"/>
  <c r="E27" i="7"/>
  <c r="H27" i="7" s="1"/>
  <c r="E26" i="7"/>
  <c r="H26" i="7" s="1"/>
  <c r="E25" i="7"/>
  <c r="H25" i="7" s="1"/>
  <c r="E23" i="7"/>
  <c r="H23" i="7" s="1"/>
  <c r="E21" i="7"/>
  <c r="H21" i="7" s="1"/>
  <c r="E20" i="7"/>
  <c r="E19" i="7"/>
  <c r="B167" i="5"/>
  <c r="G167" i="5" s="1"/>
  <c r="B166" i="5"/>
  <c r="G166" i="5" s="1"/>
  <c r="B165" i="5"/>
  <c r="G165" i="5" s="1"/>
  <c r="B164" i="5"/>
  <c r="G164" i="5" s="1"/>
  <c r="B163" i="5"/>
  <c r="G163" i="5" s="1"/>
  <c r="B162" i="5"/>
  <c r="G162" i="5" s="1"/>
  <c r="B161" i="5"/>
  <c r="G161" i="5" s="1"/>
  <c r="B160" i="5"/>
  <c r="B159" i="5"/>
  <c r="G159" i="5" s="1"/>
  <c r="B158" i="5"/>
  <c r="F158" i="5" s="1"/>
  <c r="G157" i="5"/>
  <c r="B157" i="5"/>
  <c r="F157" i="5" s="1"/>
  <c r="B156" i="5"/>
  <c r="G156" i="5" s="1"/>
  <c r="B155" i="5"/>
  <c r="F155" i="5" s="1"/>
  <c r="B154" i="5"/>
  <c r="G154" i="5" s="1"/>
  <c r="B153" i="5"/>
  <c r="G153" i="5" s="1"/>
  <c r="B152" i="5"/>
  <c r="F152" i="5" s="1"/>
  <c r="B151" i="5"/>
  <c r="E151" i="5" s="1"/>
  <c r="B150" i="5"/>
  <c r="G150" i="5" s="1"/>
  <c r="B149" i="5"/>
  <c r="F149" i="5" s="1"/>
  <c r="B148" i="5"/>
  <c r="F148" i="5" s="1"/>
  <c r="B147" i="5"/>
  <c r="E147" i="5" s="1"/>
  <c r="B146" i="5"/>
  <c r="E146" i="5" s="1"/>
  <c r="B145" i="5"/>
  <c r="G145" i="5" s="1"/>
  <c r="B144" i="5"/>
  <c r="E144" i="5" s="1"/>
  <c r="B143" i="5"/>
  <c r="F143" i="5" s="1"/>
  <c r="B142" i="5"/>
  <c r="E142" i="5" s="1"/>
  <c r="B141" i="5"/>
  <c r="F141" i="5" s="1"/>
  <c r="B140" i="5"/>
  <c r="G140" i="5" s="1"/>
  <c r="B139" i="5"/>
  <c r="B138" i="5"/>
  <c r="E138" i="5" s="1"/>
  <c r="G137" i="5"/>
  <c r="F137" i="5"/>
  <c r="E137" i="5"/>
  <c r="B137" i="5"/>
  <c r="B136" i="5"/>
  <c r="G136" i="5" s="1"/>
  <c r="B135" i="5"/>
  <c r="G135" i="5" s="1"/>
  <c r="B134" i="5"/>
  <c r="B133" i="5"/>
  <c r="E133" i="5" s="1"/>
  <c r="G132" i="5"/>
  <c r="F132" i="5"/>
  <c r="B132" i="5"/>
  <c r="E132" i="5" s="1"/>
  <c r="B131" i="5"/>
  <c r="E131" i="5" s="1"/>
  <c r="B130" i="5"/>
  <c r="F130" i="5" s="1"/>
  <c r="B129" i="5"/>
  <c r="E129" i="5" s="1"/>
  <c r="F128" i="5"/>
  <c r="E128" i="5"/>
  <c r="B128" i="5"/>
  <c r="B127" i="5"/>
  <c r="G127" i="5" s="1"/>
  <c r="B126" i="5"/>
  <c r="G126" i="5" s="1"/>
  <c r="B125" i="5"/>
  <c r="F125" i="5" s="1"/>
  <c r="B124" i="5"/>
  <c r="G123" i="5"/>
  <c r="F123" i="5"/>
  <c r="E123" i="5"/>
  <c r="B123" i="5"/>
  <c r="B122" i="5"/>
  <c r="F122" i="5" s="1"/>
  <c r="B121" i="5"/>
  <c r="G121" i="5" s="1"/>
  <c r="B120" i="5"/>
  <c r="E120" i="5" s="1"/>
  <c r="B119" i="5"/>
  <c r="G119" i="5" s="1"/>
  <c r="B118" i="5"/>
  <c r="F118" i="5" s="1"/>
  <c r="B117" i="5"/>
  <c r="G117" i="5" s="1"/>
  <c r="B116" i="5"/>
  <c r="F116" i="5" s="1"/>
  <c r="B115" i="5"/>
  <c r="E115" i="5" s="1"/>
  <c r="B114" i="5"/>
  <c r="G114" i="5" s="1"/>
  <c r="B113" i="5"/>
  <c r="G113" i="5" s="1"/>
  <c r="B112" i="5"/>
  <c r="G112" i="5" s="1"/>
  <c r="B111" i="5"/>
  <c r="F111" i="5" s="1"/>
  <c r="B110" i="5"/>
  <c r="G110" i="5" s="1"/>
  <c r="B109" i="5"/>
  <c r="F109" i="5" s="1"/>
  <c r="B108" i="5"/>
  <c r="F108" i="5" s="1"/>
  <c r="B107" i="5"/>
  <c r="B106" i="5"/>
  <c r="E106" i="5" s="1"/>
  <c r="G105" i="5"/>
  <c r="F105" i="5"/>
  <c r="E105" i="5"/>
  <c r="B105" i="5"/>
  <c r="B104" i="5"/>
  <c r="G104" i="5" s="1"/>
  <c r="B103" i="5"/>
  <c r="G103" i="5" s="1"/>
  <c r="B102" i="5"/>
  <c r="B101" i="5"/>
  <c r="E101" i="5" s="1"/>
  <c r="B100" i="5"/>
  <c r="F100" i="5" s="1"/>
  <c r="B99" i="5"/>
  <c r="G99" i="5" s="1"/>
  <c r="B98" i="5"/>
  <c r="F98" i="5" s="1"/>
  <c r="B97" i="5"/>
  <c r="G96" i="5"/>
  <c r="F96" i="5"/>
  <c r="B96" i="5"/>
  <c r="E96" i="5" s="1"/>
  <c r="B95" i="5"/>
  <c r="G95" i="5" s="1"/>
  <c r="B94" i="5"/>
  <c r="G94" i="5" s="1"/>
  <c r="B93" i="5"/>
  <c r="G93" i="5" s="1"/>
  <c r="B92" i="5"/>
  <c r="B91" i="5"/>
  <c r="G91" i="5" s="1"/>
  <c r="B90" i="5"/>
  <c r="F90" i="5" s="1"/>
  <c r="B89" i="5"/>
  <c r="B88" i="5"/>
  <c r="E88" i="5" s="1"/>
  <c r="B15" i="4"/>
  <c r="G15" i="4" s="1"/>
  <c r="B14" i="4"/>
  <c r="F14" i="4" s="1"/>
  <c r="B13" i="4"/>
  <c r="G13" i="4" s="1"/>
  <c r="B12" i="4"/>
  <c r="F12" i="4" s="1"/>
  <c r="B18" i="3"/>
  <c r="G18" i="3" s="1"/>
  <c r="B17" i="3"/>
  <c r="F17" i="3" s="1"/>
  <c r="B16" i="3"/>
  <c r="F16" i="3" s="1"/>
  <c r="B15" i="3"/>
  <c r="F15" i="3" s="1"/>
  <c r="B14" i="3"/>
  <c r="G14" i="3" s="1"/>
  <c r="B315" i="2"/>
  <c r="G315" i="2" s="1"/>
  <c r="B314" i="2"/>
  <c r="G314" i="2" s="1"/>
  <c r="B313" i="2"/>
  <c r="B312" i="2"/>
  <c r="G312" i="2" s="1"/>
  <c r="B311" i="2"/>
  <c r="E311" i="2" s="1"/>
  <c r="B310" i="2"/>
  <c r="G310" i="2" s="1"/>
  <c r="B309" i="2"/>
  <c r="E309" i="2" s="1"/>
  <c r="B308" i="2"/>
  <c r="E308" i="2" s="1"/>
  <c r="B307" i="2"/>
  <c r="G307" i="2" s="1"/>
  <c r="G306" i="2"/>
  <c r="F306" i="2"/>
  <c r="B306" i="2"/>
  <c r="E306" i="2" s="1"/>
  <c r="B305" i="2"/>
  <c r="G305" i="2" s="1"/>
  <c r="B304" i="2"/>
  <c r="G304" i="2" s="1"/>
  <c r="B303" i="2"/>
  <c r="B302" i="2"/>
  <c r="E302" i="2" s="1"/>
  <c r="B301" i="2"/>
  <c r="F301" i="2" s="1"/>
  <c r="B300" i="2"/>
  <c r="G300" i="2" s="1"/>
  <c r="B299" i="2"/>
  <c r="E299" i="2" s="1"/>
  <c r="B298" i="2"/>
  <c r="E298" i="2" s="1"/>
  <c r="B297" i="2"/>
  <c r="G297" i="2" s="1"/>
  <c r="B296" i="2"/>
  <c r="F296" i="2" s="1"/>
  <c r="B295" i="2"/>
  <c r="G295" i="2" s="1"/>
  <c r="B294" i="2"/>
  <c r="G294" i="2" s="1"/>
  <c r="B293" i="2"/>
  <c r="B292" i="2"/>
  <c r="G292" i="2" s="1"/>
  <c r="B291" i="2"/>
  <c r="G291" i="2" s="1"/>
  <c r="B290" i="2"/>
  <c r="G290" i="2" s="1"/>
  <c r="B289" i="2"/>
  <c r="E289" i="2" s="1"/>
  <c r="B288" i="2"/>
  <c r="B287" i="2"/>
  <c r="G287" i="2" s="1"/>
  <c r="B286" i="2"/>
  <c r="F286" i="2" s="1"/>
  <c r="B285" i="2"/>
  <c r="G285" i="2" s="1"/>
  <c r="B284" i="2"/>
  <c r="G284" i="2" s="1"/>
  <c r="B283" i="2"/>
  <c r="B282" i="2"/>
  <c r="E282" i="2" s="1"/>
  <c r="B281" i="2"/>
  <c r="F281" i="2" s="1"/>
  <c r="B280" i="2"/>
  <c r="G280" i="2" s="1"/>
  <c r="B279" i="2"/>
  <c r="E279" i="2" s="1"/>
  <c r="B278" i="2"/>
  <c r="B277" i="2"/>
  <c r="G277" i="2" s="1"/>
  <c r="B276" i="2"/>
  <c r="G276" i="2" s="1"/>
  <c r="B275" i="2"/>
  <c r="G275" i="2" s="1"/>
  <c r="B274" i="2"/>
  <c r="G274" i="2" s="1"/>
  <c r="B273" i="2"/>
  <c r="B272" i="2"/>
  <c r="G272" i="2" s="1"/>
  <c r="G271" i="2"/>
  <c r="F271" i="2"/>
  <c r="B271" i="2"/>
  <c r="E271" i="2" s="1"/>
  <c r="B270" i="2"/>
  <c r="G270" i="2" s="1"/>
  <c r="B269" i="2"/>
  <c r="E269" i="2" s="1"/>
  <c r="B268" i="2"/>
  <c r="G267" i="2"/>
  <c r="F267" i="2"/>
  <c r="E267" i="2"/>
  <c r="B267" i="2"/>
  <c r="B266" i="2"/>
  <c r="G266" i="2" s="1"/>
  <c r="B265" i="2"/>
  <c r="G265" i="2" s="1"/>
  <c r="B264" i="2"/>
  <c r="G264" i="2" s="1"/>
  <c r="B263" i="2"/>
  <c r="G262" i="2"/>
  <c r="F262" i="2"/>
  <c r="E262" i="2"/>
  <c r="B262" i="2"/>
  <c r="B261" i="2"/>
  <c r="G261" i="2" s="1"/>
  <c r="B260" i="2"/>
  <c r="G260" i="2" s="1"/>
  <c r="B259" i="2"/>
  <c r="E259" i="2" s="1"/>
  <c r="B258" i="2"/>
  <c r="G257" i="2"/>
  <c r="F257" i="2"/>
  <c r="E257" i="2"/>
  <c r="B257" i="2"/>
  <c r="B256" i="2"/>
  <c r="G256" i="2" s="1"/>
  <c r="B255" i="2"/>
  <c r="G255" i="2" s="1"/>
  <c r="B254" i="2"/>
  <c r="E254" i="2" s="1"/>
  <c r="B253" i="2"/>
  <c r="G252" i="2"/>
  <c r="F252" i="2"/>
  <c r="E252" i="2"/>
  <c r="B252" i="2"/>
  <c r="B251" i="2"/>
  <c r="G251" i="2" s="1"/>
  <c r="B250" i="2"/>
  <c r="G250" i="2" s="1"/>
  <c r="B249" i="2"/>
  <c r="G249" i="2" s="1"/>
  <c r="B248" i="2"/>
  <c r="G247" i="2"/>
  <c r="F247" i="2"/>
  <c r="E247" i="2"/>
  <c r="B247" i="2"/>
  <c r="B246" i="2"/>
  <c r="F246" i="2" s="1"/>
  <c r="B245" i="2"/>
  <c r="G245" i="2" s="1"/>
  <c r="B244" i="2"/>
  <c r="E244" i="2" s="1"/>
  <c r="G243" i="2"/>
  <c r="F243" i="2"/>
  <c r="B243" i="2"/>
  <c r="E243" i="2" s="1"/>
  <c r="B242" i="2"/>
  <c r="E242" i="2" s="1"/>
  <c r="B241" i="2"/>
  <c r="E241" i="2" s="1"/>
  <c r="B240" i="2"/>
  <c r="F240" i="2" s="1"/>
  <c r="B239" i="2"/>
  <c r="G239" i="2" s="1"/>
  <c r="B238" i="2"/>
  <c r="G238" i="2" s="1"/>
  <c r="B237" i="2"/>
  <c r="E237" i="2" s="1"/>
  <c r="B236" i="2"/>
  <c r="B235" i="2"/>
  <c r="G235" i="2" s="1"/>
  <c r="B234" i="2"/>
  <c r="G234" i="2" s="1"/>
  <c r="B233" i="2"/>
  <c r="G233" i="2" s="1"/>
  <c r="B232" i="2"/>
  <c r="E232" i="2" s="1"/>
  <c r="B231" i="2"/>
  <c r="B230" i="2"/>
  <c r="G230" i="2" s="1"/>
  <c r="B229" i="2"/>
  <c r="F229" i="2" s="1"/>
  <c r="B228" i="2"/>
  <c r="G228" i="2" s="1"/>
  <c r="B227" i="2"/>
  <c r="G227" i="2" s="1"/>
  <c r="B226" i="2"/>
  <c r="B225" i="2"/>
  <c r="E225" i="2" s="1"/>
  <c r="B224" i="2"/>
  <c r="F224" i="2" s="1"/>
  <c r="B223" i="2"/>
  <c r="G223" i="2" s="1"/>
  <c r="B222" i="2"/>
  <c r="G222" i="2" s="1"/>
  <c r="B221" i="2"/>
  <c r="B220" i="2"/>
  <c r="G220" i="2" s="1"/>
  <c r="B219" i="2"/>
  <c r="G219" i="2" s="1"/>
  <c r="B218" i="2"/>
  <c r="G218" i="2" s="1"/>
  <c r="B217" i="2"/>
  <c r="E217" i="2" s="1"/>
  <c r="B216" i="2"/>
  <c r="B215" i="2"/>
  <c r="F215" i="2" s="1"/>
  <c r="B214" i="2"/>
  <c r="G214" i="2" s="1"/>
  <c r="B213" i="2"/>
  <c r="G213" i="2" s="1"/>
  <c r="B212" i="2"/>
  <c r="E212" i="2" s="1"/>
  <c r="B211" i="2"/>
  <c r="E211" i="2" s="1"/>
  <c r="G210" i="2"/>
  <c r="F210" i="2"/>
  <c r="E210" i="2"/>
  <c r="B210" i="2"/>
  <c r="B209" i="2"/>
  <c r="G209" i="2" s="1"/>
  <c r="B208" i="2"/>
  <c r="G208" i="2" s="1"/>
  <c r="B207" i="2"/>
  <c r="G207" i="2" s="1"/>
  <c r="B206" i="2"/>
  <c r="B205" i="2"/>
  <c r="F205" i="2" s="1"/>
  <c r="B204" i="2"/>
  <c r="G204" i="2" s="1"/>
  <c r="B203" i="2"/>
  <c r="G203" i="2" s="1"/>
  <c r="B202" i="2"/>
  <c r="G202" i="2" s="1"/>
  <c r="B201" i="2"/>
  <c r="E201" i="2" s="1"/>
  <c r="B200" i="2"/>
  <c r="G200" i="2" s="1"/>
  <c r="B199" i="2"/>
  <c r="G199" i="2" s="1"/>
  <c r="B198" i="2"/>
  <c r="G198" i="2" s="1"/>
  <c r="B197" i="2"/>
  <c r="E197" i="2" s="1"/>
  <c r="B196" i="2"/>
  <c r="B195" i="2"/>
  <c r="F195" i="2" s="1"/>
  <c r="B194" i="2"/>
  <c r="G194" i="2" s="1"/>
  <c r="B193" i="2"/>
  <c r="G193" i="2" s="1"/>
  <c r="B192" i="2"/>
  <c r="G192" i="2" s="1"/>
  <c r="B191" i="2"/>
  <c r="B190" i="2"/>
  <c r="G190" i="2" s="1"/>
  <c r="B189" i="2"/>
  <c r="G189" i="2" s="1"/>
  <c r="B188" i="2"/>
  <c r="G188" i="2" s="1"/>
  <c r="B187" i="2"/>
  <c r="E187" i="2" s="1"/>
  <c r="B186" i="2"/>
  <c r="E186" i="2" s="1"/>
  <c r="G185" i="2"/>
  <c r="F185" i="2"/>
  <c r="E185" i="2"/>
  <c r="B185" i="2"/>
  <c r="B184" i="2"/>
  <c r="G184" i="2" s="1"/>
  <c r="B183" i="2"/>
  <c r="G183" i="2" s="1"/>
  <c r="B182" i="2"/>
  <c r="E182" i="2" s="1"/>
  <c r="B181" i="2"/>
  <c r="B180" i="2"/>
  <c r="E180" i="2" s="1"/>
  <c r="B179" i="2"/>
  <c r="F179" i="2" s="1"/>
  <c r="B178" i="2"/>
  <c r="G178" i="2" s="1"/>
  <c r="B177" i="2"/>
  <c r="G177" i="2" s="1"/>
  <c r="B176" i="2"/>
  <c r="E176" i="2" s="1"/>
  <c r="B175" i="2"/>
  <c r="G175" i="2" s="1"/>
  <c r="B174" i="2"/>
  <c r="E174" i="2" s="1"/>
  <c r="B173" i="2"/>
  <c r="G173" i="2" s="1"/>
  <c r="B172" i="2"/>
  <c r="G172" i="2" s="1"/>
  <c r="B171" i="2"/>
  <c r="B170" i="2"/>
  <c r="G170" i="2" s="1"/>
  <c r="B169" i="2"/>
  <c r="E169" i="2" s="1"/>
  <c r="B168" i="2"/>
  <c r="G168" i="2" s="1"/>
  <c r="B167" i="2"/>
  <c r="G167" i="2" s="1"/>
  <c r="B166" i="2"/>
  <c r="G166" i="2" s="1"/>
  <c r="B165" i="2"/>
  <c r="E165" i="2" s="1"/>
  <c r="B164" i="2"/>
  <c r="E164" i="2" s="1"/>
  <c r="B22" i="1"/>
  <c r="E22" i="1" s="1"/>
  <c r="F101" i="5" l="1"/>
  <c r="G152" i="5"/>
  <c r="G101" i="5"/>
  <c r="F106" i="5"/>
  <c r="G106" i="5"/>
  <c r="F138" i="5"/>
  <c r="G143" i="5"/>
  <c r="G100" i="5"/>
  <c r="F110" i="5"/>
  <c r="F115" i="5"/>
  <c r="F120" i="5"/>
  <c r="F133" i="5"/>
  <c r="G142" i="5"/>
  <c r="F147" i="5"/>
  <c r="E159" i="5"/>
  <c r="E164" i="5"/>
  <c r="G115" i="5"/>
  <c r="G147" i="5"/>
  <c r="F159" i="5"/>
  <c r="F164" i="5"/>
  <c r="F142" i="5"/>
  <c r="G120" i="5"/>
  <c r="G133" i="5"/>
  <c r="F88" i="5"/>
  <c r="E100" i="5"/>
  <c r="G111" i="5"/>
  <c r="G116" i="5"/>
  <c r="E110" i="5"/>
  <c r="G122" i="5"/>
  <c r="E297" i="2"/>
  <c r="E292" i="2"/>
  <c r="E277" i="2"/>
  <c r="F272" i="2"/>
  <c r="F277" i="2"/>
  <c r="F282" i="2"/>
  <c r="F287" i="2"/>
  <c r="F292" i="2"/>
  <c r="F297" i="2"/>
  <c r="F302" i="2"/>
  <c r="E272" i="2"/>
  <c r="E312" i="2"/>
  <c r="E287" i="2"/>
  <c r="F169" i="2"/>
  <c r="F219" i="2"/>
  <c r="G282" i="2"/>
  <c r="G302" i="2"/>
  <c r="G169" i="2"/>
  <c r="F307" i="2"/>
  <c r="F312" i="2"/>
  <c r="E194" i="2"/>
  <c r="E219" i="2"/>
  <c r="F194" i="2"/>
  <c r="E307" i="2"/>
  <c r="F242" i="2"/>
  <c r="G242" i="2"/>
  <c r="G22" i="1"/>
  <c r="K22" i="1" s="1"/>
  <c r="H20" i="7"/>
  <c r="I20" i="7" s="1"/>
  <c r="J20" i="7" s="1"/>
  <c r="F17" i="7"/>
  <c r="G17" i="7" s="1"/>
  <c r="G19" i="7"/>
  <c r="H19" i="7"/>
  <c r="I19" i="7" s="1"/>
  <c r="J19" i="7" s="1"/>
  <c r="F22" i="1"/>
  <c r="J22" i="1"/>
  <c r="H36" i="7"/>
  <c r="H24" i="7"/>
  <c r="H51" i="7"/>
  <c r="G22" i="7"/>
  <c r="H63" i="7"/>
  <c r="I63" i="7" s="1"/>
  <c r="J63" i="7" s="1"/>
  <c r="K63" i="7" s="1"/>
  <c r="M63" i="7" s="1"/>
  <c r="H22" i="7"/>
  <c r="I22" i="7" s="1"/>
  <c r="J22" i="7" s="1"/>
  <c r="G24" i="7"/>
  <c r="G78" i="7"/>
  <c r="H52" i="7"/>
  <c r="I52" i="7" s="1"/>
  <c r="J52" i="7" s="1"/>
  <c r="K52" i="7" s="1"/>
  <c r="H68" i="7"/>
  <c r="I68" i="7" s="1"/>
  <c r="J68" i="7" s="1"/>
  <c r="K68" i="7" s="1"/>
  <c r="G84" i="7"/>
  <c r="G31" i="7"/>
  <c r="G46" i="7"/>
  <c r="G58" i="7"/>
  <c r="K58" i="7" s="1"/>
  <c r="J85" i="7"/>
  <c r="H73" i="7"/>
  <c r="I73" i="7" s="1"/>
  <c r="H74" i="7"/>
  <c r="H41" i="7"/>
  <c r="I41" i="7" s="1"/>
  <c r="J41" i="7" s="1"/>
  <c r="K41" i="7" s="1"/>
  <c r="L41" i="7" s="1"/>
  <c r="G81" i="7"/>
  <c r="H54" i="7"/>
  <c r="I54" i="7" s="1"/>
  <c r="H30" i="7"/>
  <c r="I30" i="7" s="1"/>
  <c r="J30" i="7" s="1"/>
  <c r="K30" i="7" s="1"/>
  <c r="J31" i="7"/>
  <c r="I66" i="7"/>
  <c r="J66" i="7" s="1"/>
  <c r="I44" i="7"/>
  <c r="J44" i="7" s="1"/>
  <c r="I34" i="7"/>
  <c r="J34" i="7" s="1"/>
  <c r="I56" i="7"/>
  <c r="J56" i="7" s="1"/>
  <c r="H35" i="7"/>
  <c r="F35" i="7"/>
  <c r="G35" i="7" s="1"/>
  <c r="I24" i="7"/>
  <c r="J24" i="7" s="1"/>
  <c r="I81" i="7"/>
  <c r="J81" i="7" s="1"/>
  <c r="I37" i="7"/>
  <c r="J37" i="7" s="1"/>
  <c r="I25" i="7"/>
  <c r="J25" i="7" s="1"/>
  <c r="K25" i="7" s="1"/>
  <c r="J26" i="7"/>
  <c r="K26" i="7" s="1"/>
  <c r="I49" i="7"/>
  <c r="J49" i="7" s="1"/>
  <c r="H59" i="7"/>
  <c r="G59" i="7"/>
  <c r="I39" i="7"/>
  <c r="J39" i="7" s="1"/>
  <c r="G20" i="7"/>
  <c r="J42" i="7"/>
  <c r="I76" i="7"/>
  <c r="J76" i="7" s="1"/>
  <c r="I83" i="7"/>
  <c r="J83" i="7" s="1"/>
  <c r="H17" i="7"/>
  <c r="I27" i="7"/>
  <c r="J27" i="7" s="1"/>
  <c r="K27" i="7" s="1"/>
  <c r="G39" i="7"/>
  <c r="I61" i="7"/>
  <c r="J61" i="7" s="1"/>
  <c r="I29" i="7"/>
  <c r="J29" i="7" s="1"/>
  <c r="K29" i="7" s="1"/>
  <c r="M41" i="7"/>
  <c r="I86" i="7"/>
  <c r="J86" i="7" s="1"/>
  <c r="I51" i="7"/>
  <c r="J51" i="7" s="1"/>
  <c r="K51" i="7" s="1"/>
  <c r="I55" i="7"/>
  <c r="J55" i="7" s="1"/>
  <c r="H18" i="7"/>
  <c r="G18" i="7"/>
  <c r="I26" i="7"/>
  <c r="G37" i="7"/>
  <c r="G49" i="7"/>
  <c r="I57" i="7"/>
  <c r="J57" i="7"/>
  <c r="G66" i="7"/>
  <c r="I53" i="7"/>
  <c r="J53" i="7" s="1"/>
  <c r="K53" i="7" s="1"/>
  <c r="G57" i="7"/>
  <c r="I75" i="7"/>
  <c r="J75" i="7" s="1"/>
  <c r="K75" i="7" s="1"/>
  <c r="G34" i="7"/>
  <c r="I45" i="7"/>
  <c r="J45" i="7" s="1"/>
  <c r="F71" i="7"/>
  <c r="G71" i="7" s="1"/>
  <c r="H79" i="7"/>
  <c r="H62" i="7"/>
  <c r="F62" i="7"/>
  <c r="G62" i="7" s="1"/>
  <c r="G42" i="7"/>
  <c r="I71" i="7"/>
  <c r="J71" i="7" s="1"/>
  <c r="J80" i="7"/>
  <c r="I23" i="7"/>
  <c r="J23" i="7" s="1"/>
  <c r="G27" i="7"/>
  <c r="I46" i="7"/>
  <c r="J46" i="7" s="1"/>
  <c r="H67" i="7"/>
  <c r="G67" i="7"/>
  <c r="G76" i="7"/>
  <c r="I84" i="7"/>
  <c r="J84" i="7" s="1"/>
  <c r="H50" i="7"/>
  <c r="G50" i="7"/>
  <c r="H47" i="7"/>
  <c r="G86" i="7"/>
  <c r="H32" i="7"/>
  <c r="I36" i="7"/>
  <c r="J36" i="7" s="1"/>
  <c r="K36" i="7" s="1"/>
  <c r="F44" i="7"/>
  <c r="G44" i="7" s="1"/>
  <c r="G56" i="7"/>
  <c r="I60" i="7"/>
  <c r="J60" i="7" s="1"/>
  <c r="I64" i="7"/>
  <c r="J64" i="7" s="1"/>
  <c r="G29" i="7"/>
  <c r="I48" i="7"/>
  <c r="J48" i="7" s="1"/>
  <c r="G69" i="7"/>
  <c r="I82" i="7"/>
  <c r="J82" i="7" s="1"/>
  <c r="G25" i="7"/>
  <c r="H40" i="7"/>
  <c r="G40" i="7"/>
  <c r="I69" i="7"/>
  <c r="J69" i="7" s="1"/>
  <c r="I78" i="7"/>
  <c r="J78" i="7" s="1"/>
  <c r="G61" i="7"/>
  <c r="G83" i="7"/>
  <c r="I21" i="7"/>
  <c r="J21" i="7" s="1"/>
  <c r="G64" i="7"/>
  <c r="I70" i="7"/>
  <c r="J70" i="7" s="1"/>
  <c r="K70" i="7" s="1"/>
  <c r="G55" i="7"/>
  <c r="G60" i="7"/>
  <c r="H87" i="7"/>
  <c r="H33" i="7"/>
  <c r="G70" i="7"/>
  <c r="G21" i="7"/>
  <c r="H38" i="7"/>
  <c r="H43" i="7"/>
  <c r="G48" i="7"/>
  <c r="H65" i="7"/>
  <c r="G75" i="7"/>
  <c r="F80" i="7"/>
  <c r="H28" i="7"/>
  <c r="F26" i="7"/>
  <c r="G26" i="7" s="1"/>
  <c r="F53" i="7"/>
  <c r="G53" i="7" s="1"/>
  <c r="G80" i="7"/>
  <c r="G85" i="7"/>
  <c r="K85" i="7" s="1"/>
  <c r="H72" i="7"/>
  <c r="H77" i="7"/>
  <c r="G82" i="7"/>
  <c r="G45" i="7"/>
  <c r="G23" i="7"/>
  <c r="G107" i="5"/>
  <c r="F107" i="5"/>
  <c r="E107" i="5"/>
  <c r="E117" i="5"/>
  <c r="F117" i="5"/>
  <c r="E149" i="5"/>
  <c r="G89" i="5"/>
  <c r="F89" i="5"/>
  <c r="G160" i="5"/>
  <c r="K122" i="5" s="1"/>
  <c r="F160" i="5"/>
  <c r="E160" i="5"/>
  <c r="E89" i="5"/>
  <c r="G139" i="5"/>
  <c r="F139" i="5"/>
  <c r="G149" i="5"/>
  <c r="E139" i="5"/>
  <c r="G134" i="5"/>
  <c r="F134" i="5"/>
  <c r="E134" i="5"/>
  <c r="G124" i="5"/>
  <c r="F124" i="5"/>
  <c r="E124" i="5"/>
  <c r="F97" i="5"/>
  <c r="G97" i="5"/>
  <c r="E97" i="5"/>
  <c r="F112" i="5"/>
  <c r="E154" i="5"/>
  <c r="G129" i="5"/>
  <c r="F129" i="5"/>
  <c r="G102" i="5"/>
  <c r="F102" i="5"/>
  <c r="F92" i="5"/>
  <c r="G92" i="5"/>
  <c r="E92" i="5"/>
  <c r="F154" i="5"/>
  <c r="E102" i="5"/>
  <c r="E112" i="5"/>
  <c r="G144" i="5"/>
  <c r="F144" i="5"/>
  <c r="E165" i="5"/>
  <c r="E150" i="5"/>
  <c r="E155" i="5"/>
  <c r="F165" i="5"/>
  <c r="E113" i="5"/>
  <c r="E118" i="5"/>
  <c r="E121" i="5"/>
  <c r="E140" i="5"/>
  <c r="E145" i="5"/>
  <c r="E103" i="5"/>
  <c r="E108" i="5"/>
  <c r="F113" i="5"/>
  <c r="F121" i="5"/>
  <c r="E130" i="5"/>
  <c r="E135" i="5"/>
  <c r="F140" i="5"/>
  <c r="F145" i="5"/>
  <c r="E125" i="5"/>
  <c r="E95" i="5"/>
  <c r="E127" i="5"/>
  <c r="E163" i="5"/>
  <c r="E91" i="5"/>
  <c r="F95" i="5"/>
  <c r="F127" i="5"/>
  <c r="E153" i="5"/>
  <c r="E158" i="5"/>
  <c r="F163" i="5"/>
  <c r="F91" i="5"/>
  <c r="E111" i="5"/>
  <c r="E116" i="5"/>
  <c r="E143" i="5"/>
  <c r="E148" i="5"/>
  <c r="F153" i="5"/>
  <c r="F150" i="5"/>
  <c r="G155" i="5"/>
  <c r="E93" i="5"/>
  <c r="F135" i="5"/>
  <c r="E166" i="5"/>
  <c r="G130" i="5"/>
  <c r="F161" i="5"/>
  <c r="E114" i="5"/>
  <c r="G125" i="5"/>
  <c r="E141" i="5"/>
  <c r="F151" i="5"/>
  <c r="F156" i="5"/>
  <c r="E104" i="5"/>
  <c r="F114" i="5"/>
  <c r="F146" i="5"/>
  <c r="G90" i="5"/>
  <c r="E94" i="5"/>
  <c r="F99" i="5"/>
  <c r="F104" i="5"/>
  <c r="G109" i="5"/>
  <c r="E119" i="5"/>
  <c r="E126" i="5"/>
  <c r="F131" i="5"/>
  <c r="F136" i="5"/>
  <c r="G141" i="5"/>
  <c r="G146" i="5"/>
  <c r="E162" i="5"/>
  <c r="E167" i="5"/>
  <c r="F103" i="5"/>
  <c r="E161" i="5"/>
  <c r="F93" i="5"/>
  <c r="F166" i="5"/>
  <c r="E90" i="5"/>
  <c r="E99" i="5"/>
  <c r="E136" i="5"/>
  <c r="G151" i="5"/>
  <c r="F94" i="5"/>
  <c r="F119" i="5"/>
  <c r="E122" i="5"/>
  <c r="F126" i="5"/>
  <c r="G131" i="5"/>
  <c r="E152" i="5"/>
  <c r="E157" i="5"/>
  <c r="F162" i="5"/>
  <c r="F167" i="5"/>
  <c r="E98" i="5"/>
  <c r="E156" i="5"/>
  <c r="E109" i="5"/>
  <c r="E13" i="4"/>
  <c r="G12" i="4"/>
  <c r="G14" i="4"/>
  <c r="E12" i="4"/>
  <c r="F13" i="4"/>
  <c r="E14" i="4"/>
  <c r="E15" i="4"/>
  <c r="F15" i="4"/>
  <c r="E18" i="3"/>
  <c r="G15" i="3"/>
  <c r="E14" i="3"/>
  <c r="G17" i="3"/>
  <c r="F18" i="3"/>
  <c r="E16" i="3"/>
  <c r="G16" i="3"/>
  <c r="E17" i="3"/>
  <c r="F14" i="3"/>
  <c r="E15" i="3"/>
  <c r="E291" i="2"/>
  <c r="G179" i="2"/>
  <c r="G195" i="2"/>
  <c r="G221" i="2"/>
  <c r="F221" i="2"/>
  <c r="E221" i="2"/>
  <c r="G246" i="2"/>
  <c r="G273" i="2"/>
  <c r="F273" i="2"/>
  <c r="E273" i="2"/>
  <c r="G171" i="2"/>
  <c r="F171" i="2"/>
  <c r="G196" i="2"/>
  <c r="F196" i="2"/>
  <c r="E240" i="2"/>
  <c r="F256" i="2"/>
  <c r="E166" i="2"/>
  <c r="E189" i="2"/>
  <c r="E205" i="2"/>
  <c r="G231" i="2"/>
  <c r="F231" i="2"/>
  <c r="E231" i="2"/>
  <c r="E266" i="2"/>
  <c r="F166" i="2"/>
  <c r="F180" i="2"/>
  <c r="F189" i="2"/>
  <c r="F214" i="2"/>
  <c r="G240" i="2"/>
  <c r="G180" i="2"/>
  <c r="G205" i="2"/>
  <c r="E224" i="2"/>
  <c r="E276" i="2"/>
  <c r="G293" i="2"/>
  <c r="F293" i="2"/>
  <c r="E293" i="2"/>
  <c r="G181" i="2"/>
  <c r="F181" i="2"/>
  <c r="F276" i="2"/>
  <c r="F311" i="2"/>
  <c r="E199" i="2"/>
  <c r="F174" i="2"/>
  <c r="F234" i="2"/>
  <c r="G174" i="2"/>
  <c r="G215" i="2"/>
  <c r="E167" i="2"/>
  <c r="G191" i="2"/>
  <c r="F191" i="2"/>
  <c r="G216" i="2"/>
  <c r="F216" i="2"/>
  <c r="E216" i="2"/>
  <c r="F225" i="2"/>
  <c r="E251" i="2"/>
  <c r="G268" i="2"/>
  <c r="F268" i="2"/>
  <c r="E268" i="2"/>
  <c r="E175" i="2"/>
  <c r="E184" i="2"/>
  <c r="E191" i="2"/>
  <c r="E200" i="2"/>
  <c r="E209" i="2"/>
  <c r="G225" i="2"/>
  <c r="E235" i="2"/>
  <c r="F251" i="2"/>
  <c r="G296" i="2"/>
  <c r="E229" i="2"/>
  <c r="E281" i="2"/>
  <c r="F164" i="2"/>
  <c r="G164" i="2"/>
  <c r="E220" i="2"/>
  <c r="G229" i="2"/>
  <c r="E239" i="2"/>
  <c r="G281" i="2"/>
  <c r="E170" i="2"/>
  <c r="E179" i="2"/>
  <c r="E195" i="2"/>
  <c r="E204" i="2"/>
  <c r="F220" i="2"/>
  <c r="F239" i="2"/>
  <c r="E246" i="2"/>
  <c r="G263" i="2"/>
  <c r="F263" i="2"/>
  <c r="E263" i="2"/>
  <c r="F291" i="2"/>
  <c r="F170" i="2"/>
  <c r="F204" i="2"/>
  <c r="E230" i="2"/>
  <c r="E301" i="2"/>
  <c r="E214" i="2"/>
  <c r="G301" i="2"/>
  <c r="E181" i="2"/>
  <c r="G224" i="2"/>
  <c r="G311" i="2"/>
  <c r="F199" i="2"/>
  <c r="G258" i="2"/>
  <c r="F258" i="2"/>
  <c r="E258" i="2"/>
  <c r="F303" i="2"/>
  <c r="G303" i="2"/>
  <c r="G286" i="2"/>
  <c r="F167" i="2"/>
  <c r="F175" i="2"/>
  <c r="F184" i="2"/>
  <c r="F200" i="2"/>
  <c r="F209" i="2"/>
  <c r="G226" i="2"/>
  <c r="F226" i="2"/>
  <c r="E226" i="2"/>
  <c r="F235" i="2"/>
  <c r="E261" i="2"/>
  <c r="G278" i="2"/>
  <c r="F278" i="2"/>
  <c r="E278" i="2"/>
  <c r="G313" i="2"/>
  <c r="F313" i="2"/>
  <c r="E313" i="2"/>
  <c r="G298" i="2"/>
  <c r="F298" i="2"/>
  <c r="G253" i="2"/>
  <c r="F253" i="2"/>
  <c r="E253" i="2"/>
  <c r="G186" i="2"/>
  <c r="F186" i="2"/>
  <c r="G211" i="2"/>
  <c r="F211" i="2"/>
  <c r="G308" i="2"/>
  <c r="F308" i="2"/>
  <c r="F230" i="2"/>
  <c r="E256" i="2"/>
  <c r="E171" i="2"/>
  <c r="E196" i="2"/>
  <c r="F266" i="2"/>
  <c r="G206" i="2"/>
  <c r="F206" i="2"/>
  <c r="E190" i="2"/>
  <c r="E215" i="2"/>
  <c r="E234" i="2"/>
  <c r="E286" i="2"/>
  <c r="E296" i="2"/>
  <c r="F261" i="2"/>
  <c r="G283" i="2"/>
  <c r="F283" i="2"/>
  <c r="E283" i="2"/>
  <c r="G248" i="2"/>
  <c r="F248" i="2"/>
  <c r="E248" i="2"/>
  <c r="E206" i="2"/>
  <c r="F190" i="2"/>
  <c r="E303" i="2"/>
  <c r="G176" i="2"/>
  <c r="F176" i="2"/>
  <c r="G201" i="2"/>
  <c r="F201" i="2"/>
  <c r="G236" i="2"/>
  <c r="F236" i="2"/>
  <c r="E236" i="2"/>
  <c r="G288" i="2"/>
  <c r="F288" i="2"/>
  <c r="E288" i="2"/>
  <c r="E177" i="2"/>
  <c r="E202" i="2"/>
  <c r="E227" i="2"/>
  <c r="E249" i="2"/>
  <c r="E284" i="2"/>
  <c r="E314" i="2"/>
  <c r="F165" i="2"/>
  <c r="E168" i="2"/>
  <c r="F172" i="2"/>
  <c r="F177" i="2"/>
  <c r="F182" i="2"/>
  <c r="F187" i="2"/>
  <c r="F192" i="2"/>
  <c r="F197" i="2"/>
  <c r="F202" i="2"/>
  <c r="F207" i="2"/>
  <c r="F212" i="2"/>
  <c r="F217" i="2"/>
  <c r="F222" i="2"/>
  <c r="F227" i="2"/>
  <c r="F232" i="2"/>
  <c r="F237" i="2"/>
  <c r="G241" i="2"/>
  <c r="F244" i="2"/>
  <c r="F249" i="2"/>
  <c r="F254" i="2"/>
  <c r="F259" i="2"/>
  <c r="F264" i="2"/>
  <c r="F269" i="2"/>
  <c r="F274" i="2"/>
  <c r="F279" i="2"/>
  <c r="F284" i="2"/>
  <c r="F289" i="2"/>
  <c r="F294" i="2"/>
  <c r="F299" i="2"/>
  <c r="F304" i="2"/>
  <c r="F309" i="2"/>
  <c r="F314" i="2"/>
  <c r="E172" i="2"/>
  <c r="E192" i="2"/>
  <c r="E207" i="2"/>
  <c r="E222" i="2"/>
  <c r="F241" i="2"/>
  <c r="E264" i="2"/>
  <c r="E274" i="2"/>
  <c r="E294" i="2"/>
  <c r="E304" i="2"/>
  <c r="G165" i="2"/>
  <c r="F168" i="2"/>
  <c r="G182" i="2"/>
  <c r="G187" i="2"/>
  <c r="G197" i="2"/>
  <c r="G212" i="2"/>
  <c r="G217" i="2"/>
  <c r="G232" i="2"/>
  <c r="G237" i="2"/>
  <c r="G244" i="2"/>
  <c r="G254" i="2"/>
  <c r="G259" i="2"/>
  <c r="G269" i="2"/>
  <c r="G279" i="2"/>
  <c r="G289" i="2"/>
  <c r="G299" i="2"/>
  <c r="G309" i="2"/>
  <c r="E173" i="2"/>
  <c r="E178" i="2"/>
  <c r="E183" i="2"/>
  <c r="E188" i="2"/>
  <c r="E193" i="2"/>
  <c r="E198" i="2"/>
  <c r="E203" i="2"/>
  <c r="E208" i="2"/>
  <c r="E213" i="2"/>
  <c r="E218" i="2"/>
  <c r="E223" i="2"/>
  <c r="E228" i="2"/>
  <c r="E233" i="2"/>
  <c r="E238" i="2"/>
  <c r="E245" i="2"/>
  <c r="E250" i="2"/>
  <c r="E255" i="2"/>
  <c r="E260" i="2"/>
  <c r="E265" i="2"/>
  <c r="E270" i="2"/>
  <c r="E275" i="2"/>
  <c r="E280" i="2"/>
  <c r="E285" i="2"/>
  <c r="E290" i="2"/>
  <c r="E295" i="2"/>
  <c r="E300" i="2"/>
  <c r="E305" i="2"/>
  <c r="E310" i="2"/>
  <c r="E315" i="2"/>
  <c r="F173" i="2"/>
  <c r="F178" i="2"/>
  <c r="F183" i="2"/>
  <c r="F188" i="2"/>
  <c r="F193" i="2"/>
  <c r="F198" i="2"/>
  <c r="F203" i="2"/>
  <c r="F208" i="2"/>
  <c r="F213" i="2"/>
  <c r="F218" i="2"/>
  <c r="F223" i="2"/>
  <c r="F228" i="2"/>
  <c r="F233" i="2"/>
  <c r="F238" i="2"/>
  <c r="F245" i="2"/>
  <c r="F250" i="2"/>
  <c r="F255" i="2"/>
  <c r="F260" i="2"/>
  <c r="F265" i="2"/>
  <c r="F270" i="2"/>
  <c r="F275" i="2"/>
  <c r="F280" i="2"/>
  <c r="F285" i="2"/>
  <c r="F290" i="2"/>
  <c r="F295" i="2"/>
  <c r="F300" i="2"/>
  <c r="F305" i="2"/>
  <c r="F310" i="2"/>
  <c r="F315" i="2"/>
  <c r="J165" i="2" l="1"/>
  <c r="K19" i="7"/>
  <c r="I165" i="2"/>
  <c r="K20" i="7"/>
  <c r="L20" i="7" s="1"/>
  <c r="K56" i="7"/>
  <c r="K37" i="7"/>
  <c r="K84" i="7"/>
  <c r="K78" i="7"/>
  <c r="L63" i="7"/>
  <c r="K21" i="7"/>
  <c r="K22" i="7"/>
  <c r="M22" i="7" s="1"/>
  <c r="K24" i="7"/>
  <c r="L24" i="7" s="1"/>
  <c r="K44" i="7"/>
  <c r="M44" i="7" s="1"/>
  <c r="K81" i="7"/>
  <c r="M81" i="7" s="1"/>
  <c r="I74" i="7"/>
  <c r="J74" i="7" s="1"/>
  <c r="K74" i="7" s="1"/>
  <c r="K46" i="7"/>
  <c r="L46" i="7" s="1"/>
  <c r="K55" i="7"/>
  <c r="M55" i="7" s="1"/>
  <c r="K60" i="7"/>
  <c r="L60" i="7" s="1"/>
  <c r="K31" i="7"/>
  <c r="K82" i="7"/>
  <c r="M82" i="7" s="1"/>
  <c r="K23" i="7"/>
  <c r="M23" i="7" s="1"/>
  <c r="L58" i="7"/>
  <c r="M58" i="7"/>
  <c r="K61" i="7"/>
  <c r="L61" i="7" s="1"/>
  <c r="K48" i="7"/>
  <c r="M48" i="7" s="1"/>
  <c r="K83" i="7"/>
  <c r="M83" i="7" s="1"/>
  <c r="K71" i="7"/>
  <c r="L71" i="7" s="1"/>
  <c r="K76" i="7"/>
  <c r="M76" i="7" s="1"/>
  <c r="J73" i="7"/>
  <c r="K73" i="7" s="1"/>
  <c r="M73" i="7" s="1"/>
  <c r="K34" i="7"/>
  <c r="J54" i="7"/>
  <c r="K54" i="7" s="1"/>
  <c r="M54" i="7" s="1"/>
  <c r="K39" i="7"/>
  <c r="L39" i="7" s="1"/>
  <c r="K66" i="7"/>
  <c r="L66" i="7" s="1"/>
  <c r="K45" i="7"/>
  <c r="M45" i="7" s="1"/>
  <c r="K86" i="7"/>
  <c r="L86" i="7" s="1"/>
  <c r="J89" i="5"/>
  <c r="J119" i="5"/>
  <c r="K118" i="5"/>
  <c r="J120" i="5"/>
  <c r="J15" i="3"/>
  <c r="J243" i="2"/>
  <c r="K243" i="2"/>
  <c r="J242" i="2"/>
  <c r="J240" i="2"/>
  <c r="K240" i="2"/>
  <c r="M56" i="7"/>
  <c r="L56" i="7"/>
  <c r="M52" i="7"/>
  <c r="L52" i="7"/>
  <c r="L34" i="7"/>
  <c r="M34" i="7"/>
  <c r="L30" i="7"/>
  <c r="M30" i="7"/>
  <c r="M51" i="7"/>
  <c r="L51" i="7"/>
  <c r="M37" i="7"/>
  <c r="L37" i="7"/>
  <c r="M78" i="7"/>
  <c r="L78" i="7"/>
  <c r="M84" i="7"/>
  <c r="L84" i="7"/>
  <c r="M46" i="7"/>
  <c r="M27" i="7"/>
  <c r="L27" i="7"/>
  <c r="M71" i="7"/>
  <c r="M85" i="7"/>
  <c r="L85" i="7"/>
  <c r="M21" i="7"/>
  <c r="L21" i="7"/>
  <c r="M75" i="7"/>
  <c r="L75" i="7"/>
  <c r="L25" i="7"/>
  <c r="M25" i="7"/>
  <c r="I40" i="7"/>
  <c r="J40" i="7" s="1"/>
  <c r="K40" i="7" s="1"/>
  <c r="M70" i="7"/>
  <c r="L70" i="7"/>
  <c r="M29" i="7"/>
  <c r="L29" i="7"/>
  <c r="I28" i="7"/>
  <c r="J28" i="7" s="1"/>
  <c r="K28" i="7" s="1"/>
  <c r="I47" i="7"/>
  <c r="J47" i="7" s="1"/>
  <c r="K47" i="7" s="1"/>
  <c r="I79" i="7"/>
  <c r="J79" i="7" s="1"/>
  <c r="K79" i="7" s="1"/>
  <c r="I50" i="7"/>
  <c r="J50" i="7" s="1"/>
  <c r="K50" i="7" s="1"/>
  <c r="I77" i="7"/>
  <c r="J77" i="7" s="1"/>
  <c r="K77" i="7" s="1"/>
  <c r="K49" i="7"/>
  <c r="I72" i="7"/>
  <c r="J72" i="7" s="1"/>
  <c r="K72" i="7" s="1"/>
  <c r="M26" i="7"/>
  <c r="L26" i="7"/>
  <c r="L68" i="7"/>
  <c r="M68" i="7"/>
  <c r="I32" i="7"/>
  <c r="J32" i="7" s="1"/>
  <c r="K32" i="7" s="1"/>
  <c r="L54" i="7"/>
  <c r="I62" i="7"/>
  <c r="J62" i="7"/>
  <c r="K62" i="7" s="1"/>
  <c r="I18" i="7"/>
  <c r="J18" i="7" s="1"/>
  <c r="K18" i="7" s="1"/>
  <c r="I17" i="7"/>
  <c r="J17" i="7" s="1"/>
  <c r="K17" i="7" s="1"/>
  <c r="M36" i="7"/>
  <c r="L36" i="7"/>
  <c r="I43" i="7"/>
  <c r="J43" i="7" s="1"/>
  <c r="K43" i="7" s="1"/>
  <c r="M53" i="7"/>
  <c r="L53" i="7"/>
  <c r="I67" i="7"/>
  <c r="J67" i="7"/>
  <c r="K67" i="7" s="1"/>
  <c r="I33" i="7"/>
  <c r="J33" i="7" s="1"/>
  <c r="K33" i="7" s="1"/>
  <c r="I35" i="7"/>
  <c r="J35" i="7" s="1"/>
  <c r="K35" i="7" s="1"/>
  <c r="I87" i="7"/>
  <c r="J87" i="7" s="1"/>
  <c r="K87" i="7" s="1"/>
  <c r="K57" i="7"/>
  <c r="I59" i="7"/>
  <c r="J59" i="7"/>
  <c r="K59" i="7" s="1"/>
  <c r="I65" i="7"/>
  <c r="J65" i="7" s="1"/>
  <c r="K65" i="7" s="1"/>
  <c r="I38" i="7"/>
  <c r="J38" i="7" s="1"/>
  <c r="K38" i="7" s="1"/>
  <c r="K64" i="7"/>
  <c r="K42" i="7"/>
  <c r="K69" i="7"/>
  <c r="K80" i="7"/>
  <c r="J122" i="5"/>
  <c r="J118" i="5"/>
  <c r="K89" i="5"/>
  <c r="K121" i="5"/>
  <c r="J121" i="5"/>
  <c r="K120" i="5"/>
  <c r="K119" i="5"/>
  <c r="I15" i="3"/>
  <c r="K242" i="2"/>
  <c r="K241" i="2"/>
  <c r="J241" i="2"/>
  <c r="M19" i="7" l="1"/>
  <c r="L19" i="7"/>
  <c r="M20" i="7"/>
  <c r="M24" i="7"/>
  <c r="L55" i="7"/>
  <c r="L81" i="7"/>
  <c r="M60" i="7"/>
  <c r="M86" i="7"/>
  <c r="L45" i="7"/>
  <c r="M66" i="7"/>
  <c r="M39" i="7"/>
  <c r="L44" i="7"/>
  <c r="L22" i="7"/>
  <c r="L74" i="7"/>
  <c r="M74" i="7"/>
  <c r="M61" i="7"/>
  <c r="L31" i="7"/>
  <c r="M31" i="7"/>
  <c r="L23" i="7"/>
  <c r="L82" i="7"/>
  <c r="L83" i="7"/>
  <c r="L48" i="7"/>
  <c r="L73" i="7"/>
  <c r="L76" i="7"/>
  <c r="M17" i="7"/>
  <c r="L17" i="7"/>
  <c r="M40" i="7"/>
  <c r="L40" i="7"/>
  <c r="M32" i="7"/>
  <c r="L32" i="7"/>
  <c r="M87" i="7"/>
  <c r="L87" i="7"/>
  <c r="M35" i="7"/>
  <c r="L35" i="7"/>
  <c r="L33" i="7"/>
  <c r="M33" i="7"/>
  <c r="M72" i="7"/>
  <c r="L72" i="7"/>
  <c r="M77" i="7"/>
  <c r="L77" i="7"/>
  <c r="M43" i="7"/>
  <c r="L43" i="7"/>
  <c r="L79" i="7"/>
  <c r="M79" i="7"/>
  <c r="M38" i="7"/>
  <c r="L38" i="7"/>
  <c r="M65" i="7"/>
  <c r="L65" i="7"/>
  <c r="M50" i="7"/>
  <c r="L50" i="7"/>
  <c r="M47" i="7"/>
  <c r="L47" i="7"/>
  <c r="M59" i="7"/>
  <c r="L59" i="7"/>
  <c r="M62" i="7"/>
  <c r="L62" i="7"/>
  <c r="M18" i="7"/>
  <c r="L18" i="7"/>
  <c r="M57" i="7"/>
  <c r="L57" i="7"/>
  <c r="L28" i="7"/>
  <c r="M28" i="7"/>
  <c r="M67" i="7"/>
  <c r="L67" i="7"/>
  <c r="L80" i="7"/>
  <c r="M80" i="7"/>
  <c r="L69" i="7"/>
  <c r="M69" i="7"/>
  <c r="M42" i="7"/>
  <c r="L42" i="7"/>
  <c r="L64" i="7"/>
  <c r="M64" i="7"/>
  <c r="M49" i="7"/>
  <c r="L49" i="7"/>
</calcChain>
</file>

<file path=xl/sharedStrings.xml><?xml version="1.0" encoding="utf-8"?>
<sst xmlns="http://schemas.openxmlformats.org/spreadsheetml/2006/main" count="758" uniqueCount="142">
  <si>
    <t>mu</t>
  </si>
  <si>
    <t>Protein</t>
  </si>
  <si>
    <t>RNA</t>
  </si>
  <si>
    <t>Carbohydrate</t>
  </si>
  <si>
    <t>Lipid</t>
  </si>
  <si>
    <t>DNA</t>
  </si>
  <si>
    <t>Ion</t>
  </si>
  <si>
    <t>Water</t>
  </si>
  <si>
    <t>Pi</t>
  </si>
  <si>
    <t>Sum</t>
  </si>
  <si>
    <t>reactants</t>
  </si>
  <si>
    <t>species ID</t>
  </si>
  <si>
    <t>species name</t>
  </si>
  <si>
    <t>oleate</t>
  </si>
  <si>
    <t>calculated to mass</t>
  </si>
  <si>
    <t xml:space="preserve">g CDW </t>
  </si>
  <si>
    <t>name</t>
  </si>
  <si>
    <t>reaction ID</t>
  </si>
  <si>
    <t>L-alanine</t>
  </si>
  <si>
    <t>L-arginine</t>
  </si>
  <si>
    <t>L-aspartate</t>
  </si>
  <si>
    <t>cysteine</t>
  </si>
  <si>
    <t>L-glutamate</t>
  </si>
  <si>
    <t>L-glutamine</t>
  </si>
  <si>
    <t>glycine</t>
  </si>
  <si>
    <t>histidine</t>
  </si>
  <si>
    <t>isoleucine</t>
  </si>
  <si>
    <t>leucine</t>
  </si>
  <si>
    <t>lysine</t>
  </si>
  <si>
    <t>methionine</t>
  </si>
  <si>
    <t>phenylalanine</t>
  </si>
  <si>
    <t>L-proline</t>
  </si>
  <si>
    <t>serine</t>
  </si>
  <si>
    <t>threonine</t>
  </si>
  <si>
    <t>tryptophan</t>
  </si>
  <si>
    <t>tyrosine</t>
  </si>
  <si>
    <t>valine</t>
  </si>
  <si>
    <t>SUM</t>
  </si>
  <si>
    <t>Flux 4</t>
  </si>
  <si>
    <t>Flux 5</t>
  </si>
  <si>
    <t>Flux 6</t>
  </si>
  <si>
    <t>Flux 7</t>
  </si>
  <si>
    <t>Flux 8</t>
  </si>
  <si>
    <t>(S)-malate</t>
  </si>
  <si>
    <t>citrate</t>
  </si>
  <si>
    <t>D-fructose</t>
  </si>
  <si>
    <t>D-glucose</t>
  </si>
  <si>
    <t>myo-inositol</t>
  </si>
  <si>
    <t>iron(2+)</t>
  </si>
  <si>
    <t>potassium</t>
  </si>
  <si>
    <t>sodium</t>
  </si>
  <si>
    <t>sulphate</t>
  </si>
  <si>
    <t>Ca(2+)</t>
  </si>
  <si>
    <t>chloride</t>
  </si>
  <si>
    <t>Cu2(+)</t>
  </si>
  <si>
    <t>Mn(2+)</t>
  </si>
  <si>
    <t>Zn(2+)</t>
  </si>
  <si>
    <t>Mg(2+)</t>
  </si>
  <si>
    <t>na</t>
  </si>
  <si>
    <t>SC nic ten times</t>
  </si>
  <si>
    <t>Flux1</t>
  </si>
  <si>
    <t>Flux1 min</t>
  </si>
  <si>
    <t>Flux 1max</t>
  </si>
  <si>
    <t>Flux 2 min</t>
  </si>
  <si>
    <t>Flux 2max</t>
  </si>
  <si>
    <t>Flux 3 min</t>
  </si>
  <si>
    <t>Flux 3 max</t>
  </si>
  <si>
    <t>Flux 4 min</t>
  </si>
  <si>
    <t>Flux 4 max</t>
  </si>
  <si>
    <t>Flux 5 min</t>
  </si>
  <si>
    <t>Flux 5 max</t>
  </si>
  <si>
    <t>Flux 6min</t>
  </si>
  <si>
    <t>Flux 6 max</t>
  </si>
  <si>
    <t>Flux 7 min</t>
  </si>
  <si>
    <t>Flux 7 max</t>
  </si>
  <si>
    <t>Flux 8 min</t>
  </si>
  <si>
    <t>Flux 8 max</t>
  </si>
  <si>
    <t>total range</t>
  </si>
  <si>
    <t>range sum</t>
  </si>
  <si>
    <t>percentage</t>
  </si>
  <si>
    <t>Half the range</t>
  </si>
  <si>
    <t>median</t>
  </si>
  <si>
    <t>ratio</t>
  </si>
  <si>
    <t>final percentage</t>
  </si>
  <si>
    <t>LB</t>
  </si>
  <si>
    <t>UB</t>
  </si>
  <si>
    <t>ergosterol</t>
  </si>
  <si>
    <t>(R)-pantothenate</t>
  </si>
  <si>
    <t>nicotinate</t>
  </si>
  <si>
    <t>pyridoxine</t>
  </si>
  <si>
    <t>thiamine</t>
  </si>
  <si>
    <t>s_2826</t>
  </si>
  <si>
    <t>s_0668</t>
  </si>
  <si>
    <t>s_0956</t>
  </si>
  <si>
    <t>s_0966</t>
  </si>
  <si>
    <t>s_0982</t>
  </si>
  <si>
    <t>s_0992</t>
  </si>
  <si>
    <t>s_1000</t>
  </si>
  <si>
    <t>s_1004</t>
  </si>
  <si>
    <t>s_1007</t>
  </si>
  <si>
    <t>s_1017</t>
  </si>
  <si>
    <t>s_1022</t>
  </si>
  <si>
    <t>s_1026</t>
  </si>
  <si>
    <t>s_1030</t>
  </si>
  <si>
    <t>s_1033</t>
  </si>
  <si>
    <t>s_1041</t>
  </si>
  <si>
    <t>s_1046</t>
  </si>
  <si>
    <t>s_1049</t>
  </si>
  <si>
    <t>s_1052</t>
  </si>
  <si>
    <t>s_1057</t>
  </si>
  <si>
    <t>s_0067</t>
  </si>
  <si>
    <t>s_0523</t>
  </si>
  <si>
    <t>s_0565</t>
  </si>
  <si>
    <t>s_0554</t>
  </si>
  <si>
    <t>s_1154</t>
  </si>
  <si>
    <t>s_0925</t>
  </si>
  <si>
    <t>s_1374</t>
  </si>
  <si>
    <t>s_1438</t>
  </si>
  <si>
    <t>s_1468</t>
  </si>
  <si>
    <t>s_4199</t>
  </si>
  <si>
    <t>s_4200</t>
  </si>
  <si>
    <t>s_4201</t>
  </si>
  <si>
    <t>s_4202</t>
  </si>
  <si>
    <t>s_4203</t>
  </si>
  <si>
    <t>s_4204</t>
  </si>
  <si>
    <t>s_0032</t>
  </si>
  <si>
    <t>s_1220</t>
  </si>
  <si>
    <t>s_1397</t>
  </si>
  <si>
    <t>s_1490</t>
  </si>
  <si>
    <t>cofactor</t>
  </si>
  <si>
    <t>s_0974</t>
  </si>
  <si>
    <t>s_1036</t>
  </si>
  <si>
    <t xml:space="preserve">Inverse of growth rate (0.1625): </t>
  </si>
  <si>
    <t>FBA [mmolg-1h-1]</t>
  </si>
  <si>
    <t xml:space="preserve"> min [mmolg-1h-1]</t>
  </si>
  <si>
    <t>max [mmolg-1h-1]</t>
  </si>
  <si>
    <t>min [mmolg-1h-1]</t>
  </si>
  <si>
    <t>MW gmol-1</t>
  </si>
  <si>
    <t>inverse growth</t>
  </si>
  <si>
    <t>min [g]</t>
  </si>
  <si>
    <t>FBA [g]</t>
  </si>
  <si>
    <t>max [g]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</si>
</sst>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E+00"/>
  </numFmts>
  <fonts count="10" x14ac:knownFonts="1">
    <font>
      <sz val="11"/>
      <color theme="1"/>
      <name val="Calibri"/>
      <family val="2"/>
      <scheme val="minor"/>
    </font>
    <font>
      <b/>
      <sz val="10"/>
      <color rgb="FF000000"/>
      <name val="Helvetica Neue"/>
      <family val="2"/>
    </font>
    <font>
      <sz val="12"/>
      <color theme="1"/>
      <name val="Calibri"/>
      <family val="2"/>
    </font>
    <font>
      <sz val="11"/>
      <color rgb="FF00000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rgb="FF000000"/>
      <name val="Arial"/>
      <family val="2"/>
    </font>
    <font>
      <sz val="11"/>
      <color rgb="FFC00000"/>
      <name val="Arial"/>
      <family val="2"/>
    </font>
    <font>
      <b/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2" fillId="2" borderId="0" xfId="0" applyFont="1" applyFill="1"/>
    <xf numFmtId="0" fontId="0" fillId="3" borderId="0" xfId="0" applyFill="1"/>
    <xf numFmtId="0" fontId="2" fillId="3" borderId="0" xfId="0" applyFont="1" applyFill="1"/>
    <xf numFmtId="0" fontId="3" fillId="0" borderId="0" xfId="0" applyFont="1"/>
    <xf numFmtId="0" fontId="4" fillId="0" borderId="0" xfId="0" applyFont="1"/>
    <xf numFmtId="0" fontId="0" fillId="0" borderId="0" xfId="0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4" fillId="0" borderId="0" xfId="0" applyFont="1" applyFill="1"/>
    <xf numFmtId="0" fontId="1" fillId="0" borderId="0" xfId="0" applyFont="1" applyFill="1"/>
    <xf numFmtId="166" fontId="5" fillId="0" borderId="0" xfId="0" applyNumberFormat="1" applyFont="1" applyFill="1"/>
    <xf numFmtId="166" fontId="5" fillId="0" borderId="0" xfId="0" applyNumberFormat="1" applyFont="1" applyFill="1" applyAlignment="1">
      <alignment horizontal="center"/>
    </xf>
    <xf numFmtId="166" fontId="6" fillId="0" borderId="0" xfId="0" applyNumberFormat="1" applyFont="1" applyFill="1"/>
    <xf numFmtId="166" fontId="5" fillId="0" borderId="0" xfId="0" applyNumberFormat="1" applyFont="1" applyFill="1" applyAlignment="1">
      <alignment horizontal="center"/>
    </xf>
    <xf numFmtId="166" fontId="7" fillId="0" borderId="0" xfId="0" applyNumberFormat="1" applyFont="1" applyFill="1"/>
    <xf numFmtId="166" fontId="7" fillId="0" borderId="0" xfId="0" applyNumberFormat="1" applyFont="1"/>
    <xf numFmtId="166" fontId="5" fillId="0" borderId="0" xfId="0" applyNumberFormat="1" applyFont="1"/>
    <xf numFmtId="166" fontId="9" fillId="0" borderId="0" xfId="0" applyNumberFormat="1" applyFont="1" applyFill="1"/>
    <xf numFmtId="166" fontId="8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D9A82-86CF-47F0-B9B9-94A9651AF686}">
  <dimension ref="A1:K34"/>
  <sheetViews>
    <sheetView workbookViewId="0">
      <selection activeCell="G38" sqref="G38"/>
    </sheetView>
  </sheetViews>
  <sheetFormatPr baseColWidth="10" defaultColWidth="8.83203125" defaultRowHeight="15" x14ac:dyDescent="0.2"/>
  <cols>
    <col min="1" max="1" width="23.5" customWidth="1"/>
    <col min="2" max="2" width="15" customWidth="1"/>
    <col min="3" max="3" width="16.5" customWidth="1"/>
    <col min="4" max="4" width="17.33203125" customWidth="1"/>
    <col min="5" max="5" width="20.1640625" customWidth="1"/>
    <col min="6" max="6" width="30.1640625" customWidth="1"/>
    <col min="7" max="7" width="25.83203125" customWidth="1"/>
    <col min="10" max="10" width="23.6640625" customWidth="1"/>
    <col min="11" max="11" width="22.83203125" customWidth="1"/>
  </cols>
  <sheetData>
    <row r="1" spans="2:7" s="8" customFormat="1" ht="14" x14ac:dyDescent="0.15">
      <c r="E1" s="9"/>
      <c r="F1" s="9"/>
      <c r="G1" s="9"/>
    </row>
    <row r="2" spans="2:7" s="12" customFormat="1" ht="14" x14ac:dyDescent="0.15">
      <c r="E2" s="13"/>
      <c r="F2" s="13"/>
      <c r="G2" s="13"/>
    </row>
    <row r="3" spans="2:7" s="12" customFormat="1" ht="14" x14ac:dyDescent="0.15">
      <c r="B3" s="12" t="s">
        <v>11</v>
      </c>
      <c r="C3" s="12" t="s">
        <v>12</v>
      </c>
      <c r="E3" s="12" t="s">
        <v>134</v>
      </c>
      <c r="F3" s="12" t="s">
        <v>133</v>
      </c>
      <c r="G3" s="12" t="s">
        <v>135</v>
      </c>
    </row>
    <row r="4" spans="2:7" s="12" customFormat="1" ht="14" x14ac:dyDescent="0.15">
      <c r="B4" s="12" t="s">
        <v>91</v>
      </c>
      <c r="C4" s="12" t="s">
        <v>13</v>
      </c>
      <c r="E4" s="12">
        <v>-5.1447171286825297E-5</v>
      </c>
      <c r="F4" s="12">
        <v>-5.11225463207487E-5</v>
      </c>
      <c r="G4" s="12">
        <v>0</v>
      </c>
    </row>
    <row r="5" spans="2:7" s="12" customFormat="1" ht="14" x14ac:dyDescent="0.15">
      <c r="B5" s="12" t="s">
        <v>92</v>
      </c>
      <c r="C5" s="12" t="s">
        <v>86</v>
      </c>
      <c r="E5" s="12">
        <v>-7.7999999999999999E-4</v>
      </c>
      <c r="F5" s="12">
        <v>-7.7999999999999999E-4</v>
      </c>
      <c r="G5" s="12">
        <v>3.6266622646508002E-4</v>
      </c>
    </row>
    <row r="6" spans="2:7" s="12" customFormat="1" ht="14" x14ac:dyDescent="0.15"/>
    <row r="7" spans="2:7" s="12" customFormat="1" ht="14" x14ac:dyDescent="0.15"/>
    <row r="8" spans="2:7" s="12" customFormat="1" ht="14" x14ac:dyDescent="0.15"/>
    <row r="9" spans="2:7" s="12" customFormat="1" ht="14" x14ac:dyDescent="0.15"/>
    <row r="10" spans="2:7" s="12" customFormat="1" ht="14" x14ac:dyDescent="0.15"/>
    <row r="11" spans="2:7" s="12" customFormat="1" ht="14" x14ac:dyDescent="0.15"/>
    <row r="12" spans="2:7" s="12" customFormat="1" ht="14" x14ac:dyDescent="0.15"/>
    <row r="13" spans="2:7" s="12" customFormat="1" ht="14" x14ac:dyDescent="0.15"/>
    <row r="14" spans="2:7" s="12" customFormat="1" ht="14" x14ac:dyDescent="0.15"/>
    <row r="15" spans="2:7" s="12" customFormat="1" ht="14" x14ac:dyDescent="0.15"/>
    <row r="16" spans="2:7" s="12" customFormat="1" ht="14" x14ac:dyDescent="0.15"/>
    <row r="17" spans="1:11" s="12" customFormat="1" ht="14" x14ac:dyDescent="0.15"/>
    <row r="18" spans="1:11" s="12" customFormat="1" ht="14" x14ac:dyDescent="0.15"/>
    <row r="19" spans="1:11" s="12" customFormat="1" ht="14" x14ac:dyDescent="0.15"/>
    <row r="20" spans="1:11" s="12" customFormat="1" ht="14" x14ac:dyDescent="0.15">
      <c r="B20" s="12" t="s">
        <v>14</v>
      </c>
    </row>
    <row r="21" spans="1:11" s="12" customFormat="1" ht="14" x14ac:dyDescent="0.15">
      <c r="A21" s="12" t="s">
        <v>138</v>
      </c>
      <c r="B21" s="12" t="s">
        <v>15</v>
      </c>
      <c r="C21" s="12" t="s">
        <v>137</v>
      </c>
      <c r="D21" s="12" t="s">
        <v>16</v>
      </c>
      <c r="E21" s="12" t="s">
        <v>139</v>
      </c>
      <c r="F21" s="12" t="s">
        <v>140</v>
      </c>
      <c r="G21" s="12" t="s">
        <v>141</v>
      </c>
      <c r="J21" s="12" t="s">
        <v>139</v>
      </c>
      <c r="K21" s="12" t="s">
        <v>141</v>
      </c>
    </row>
    <row r="22" spans="1:11" s="12" customFormat="1" ht="16" x14ac:dyDescent="0.2">
      <c r="A22" s="12">
        <v>6.182380216383307</v>
      </c>
      <c r="B22" s="12">
        <f t="shared" ref="B22:B23" si="0">0.848*10.9</f>
        <v>9.2431999999999999</v>
      </c>
      <c r="C22" s="14">
        <v>282.47000000000003</v>
      </c>
      <c r="D22" s="12" t="s">
        <v>13</v>
      </c>
      <c r="E22" s="12">
        <f>E4*A22*B22*C22*0.001</f>
        <v>-8.3044694502648663E-4</v>
      </c>
      <c r="F22" s="12">
        <f>(F4*B22*A22)*0.001*C22</f>
        <v>-8.2520693270676814E-4</v>
      </c>
      <c r="G22" s="12">
        <f>G4*A22*B22*C22*0.001</f>
        <v>0</v>
      </c>
      <c r="I22" s="12" t="s">
        <v>37</v>
      </c>
      <c r="J22" s="12">
        <f>SUM(E22:E23)</f>
        <v>-1.8510359887221228E-2</v>
      </c>
      <c r="K22" s="12">
        <f>SUM(G22:G23)</f>
        <v>8.2203939884319208E-3</v>
      </c>
    </row>
    <row r="23" spans="1:11" s="12" customFormat="1" ht="14" x14ac:dyDescent="0.15">
      <c r="A23" s="12">
        <v>6.182380216383307</v>
      </c>
      <c r="B23" s="12">
        <f t="shared" si="0"/>
        <v>9.2431999999999999</v>
      </c>
      <c r="C23" s="12">
        <v>396.65</v>
      </c>
      <c r="D23" s="12" t="s">
        <v>86</v>
      </c>
      <c r="E23" s="12">
        <f>E5*A23*B23*C23*0.001</f>
        <v>-1.7679912942194741E-2</v>
      </c>
      <c r="F23" s="12">
        <f>(F5*B23*A23)*0.001*C23</f>
        <v>-1.7679912942194741E-2</v>
      </c>
      <c r="G23" s="12">
        <f>G5*A23*B23*C23*0.001</f>
        <v>8.2203939884319208E-3</v>
      </c>
    </row>
    <row r="24" spans="1:11" s="12" customFormat="1" ht="14" x14ac:dyDescent="0.15"/>
    <row r="25" spans="1:11" s="12" customFormat="1" ht="14" x14ac:dyDescent="0.15"/>
    <row r="26" spans="1:11" s="12" customFormat="1" ht="14" x14ac:dyDescent="0.15"/>
    <row r="27" spans="1:11" s="12" customFormat="1" ht="14" x14ac:dyDescent="0.15"/>
    <row r="28" spans="1:11" s="12" customFormat="1" ht="14" x14ac:dyDescent="0.15"/>
    <row r="29" spans="1:11" s="12" customFormat="1" ht="14" x14ac:dyDescent="0.15"/>
    <row r="30" spans="1:11" s="12" customFormat="1" ht="14" x14ac:dyDescent="0.15">
      <c r="F30" s="12" t="s">
        <v>132</v>
      </c>
      <c r="G30" s="12">
        <v>6.182380216383307</v>
      </c>
    </row>
    <row r="31" spans="1:11" s="12" customFormat="1" ht="14" x14ac:dyDescent="0.15"/>
    <row r="32" spans="1:11" s="8" customFormat="1" ht="14" x14ac:dyDescent="0.15"/>
    <row r="33" s="8" customFormat="1" ht="14" x14ac:dyDescent="0.15"/>
    <row r="34" s="8" customFormat="1" ht="14" x14ac:dyDescent="0.15"/>
  </sheetData>
  <mergeCells count="1">
    <mergeCell ref="E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2A049-BA94-4B3C-9D00-A411436F1A88}">
  <dimension ref="A2:K315"/>
  <sheetViews>
    <sheetView workbookViewId="0">
      <selection activeCell="H165" sqref="H165"/>
    </sheetView>
  </sheetViews>
  <sheetFormatPr baseColWidth="10" defaultColWidth="8.83203125" defaultRowHeight="15" x14ac:dyDescent="0.2"/>
  <cols>
    <col min="1" max="1" width="17.33203125" customWidth="1"/>
    <col min="2" max="2" width="17" customWidth="1"/>
    <col min="3" max="3" width="20.5" customWidth="1"/>
    <col min="4" max="4" width="19.5" customWidth="1"/>
    <col min="5" max="6" width="12.6640625" bestFit="1" customWidth="1"/>
    <col min="7" max="7" width="10.1640625" bestFit="1" customWidth="1"/>
    <col min="9" max="9" width="11.5" bestFit="1" customWidth="1"/>
    <col min="10" max="10" width="10.5" bestFit="1" customWidth="1"/>
  </cols>
  <sheetData>
    <row r="2" spans="2:10" s="7" customFormat="1" x14ac:dyDescent="0.2"/>
    <row r="3" spans="2:10" s="12" customFormat="1" ht="14" x14ac:dyDescent="0.15">
      <c r="E3" s="15"/>
      <c r="F3" s="15"/>
      <c r="G3" s="15"/>
      <c r="H3" s="13"/>
      <c r="I3" s="15"/>
      <c r="J3" s="15"/>
    </row>
    <row r="4" spans="2:10" s="12" customFormat="1" ht="14" x14ac:dyDescent="0.15">
      <c r="E4" s="13"/>
      <c r="F4" s="13"/>
      <c r="G4" s="13"/>
      <c r="H4" s="13"/>
      <c r="I4" s="13"/>
      <c r="J4" s="13"/>
    </row>
    <row r="5" spans="2:10" s="12" customFormat="1" ht="14" x14ac:dyDescent="0.15">
      <c r="B5" s="12" t="s">
        <v>11</v>
      </c>
      <c r="C5" s="12" t="s">
        <v>12</v>
      </c>
      <c r="E5" s="12" t="s">
        <v>136</v>
      </c>
      <c r="F5" s="12" t="s">
        <v>133</v>
      </c>
      <c r="G5" s="12" t="s">
        <v>135</v>
      </c>
    </row>
    <row r="6" spans="2:10" s="12" customFormat="1" ht="14" x14ac:dyDescent="0.15">
      <c r="B6" s="12" t="s">
        <v>93</v>
      </c>
      <c r="C6" s="12" t="s">
        <v>18</v>
      </c>
      <c r="E6" s="12">
        <v>-3.4000000000000002E-2</v>
      </c>
      <c r="F6" s="12">
        <v>-3.4000000000000002E-2</v>
      </c>
      <c r="G6" s="12">
        <v>0</v>
      </c>
    </row>
    <row r="7" spans="2:10" s="12" customFormat="1" ht="14" x14ac:dyDescent="0.15">
      <c r="B7" s="12" t="s">
        <v>94</v>
      </c>
      <c r="C7" s="12" t="s">
        <v>19</v>
      </c>
      <c r="E7" s="12">
        <v>-4.6178824254743997E-2</v>
      </c>
      <c r="F7" s="12">
        <v>-4.6176962520062197E-2</v>
      </c>
      <c r="G7" s="12">
        <v>-4.0179826550115399E-2</v>
      </c>
    </row>
    <row r="8" spans="2:10" s="12" customFormat="1" ht="14" x14ac:dyDescent="0.15">
      <c r="B8" s="12" t="s">
        <v>130</v>
      </c>
      <c r="C8" s="12" t="s">
        <v>20</v>
      </c>
      <c r="E8" s="12">
        <v>-6.96E-3</v>
      </c>
      <c r="F8" s="12">
        <v>0</v>
      </c>
      <c r="G8" s="12">
        <v>5.93576831717888E-2</v>
      </c>
    </row>
    <row r="9" spans="2:10" s="12" customFormat="1" ht="14" x14ac:dyDescent="0.15">
      <c r="B9" s="12" t="s">
        <v>95</v>
      </c>
      <c r="C9" s="12" t="s">
        <v>21</v>
      </c>
      <c r="E9" s="12">
        <v>-7.3975669905599999E-4</v>
      </c>
      <c r="F9" s="12">
        <v>-7.38212821514984E-4</v>
      </c>
      <c r="G9" s="12">
        <v>0</v>
      </c>
    </row>
    <row r="10" spans="2:10" s="12" customFormat="1" ht="14" x14ac:dyDescent="0.15">
      <c r="B10" s="12" t="s">
        <v>96</v>
      </c>
      <c r="C10" s="12" t="s">
        <v>22</v>
      </c>
      <c r="E10" s="12">
        <v>-1.7000000000000001E-2</v>
      </c>
      <c r="F10" s="12">
        <v>0</v>
      </c>
      <c r="G10" s="12">
        <v>0</v>
      </c>
    </row>
    <row r="11" spans="2:10" s="12" customFormat="1" ht="14" x14ac:dyDescent="0.15">
      <c r="B11" s="12" t="s">
        <v>97</v>
      </c>
      <c r="C11" s="12" t="s">
        <v>23</v>
      </c>
      <c r="E11" s="12">
        <v>-7.1999999999999995E-2</v>
      </c>
      <c r="F11" s="12">
        <v>-4.8994897372116299E-2</v>
      </c>
      <c r="G11" s="12">
        <v>-3.4618225094432402E-2</v>
      </c>
    </row>
    <row r="12" spans="2:10" s="12" customFormat="1" ht="14" x14ac:dyDescent="0.15">
      <c r="B12" s="12" t="s">
        <v>98</v>
      </c>
      <c r="C12" s="12" t="s">
        <v>24</v>
      </c>
      <c r="E12" s="12">
        <v>-5.0000000000000001E-3</v>
      </c>
      <c r="F12" s="12">
        <v>-3.5773108266708002E-3</v>
      </c>
      <c r="G12" s="12">
        <v>0</v>
      </c>
    </row>
    <row r="13" spans="2:10" s="12" customFormat="1" ht="14" x14ac:dyDescent="0.15">
      <c r="B13" s="12" t="s">
        <v>99</v>
      </c>
      <c r="C13" s="12" t="s">
        <v>25</v>
      </c>
      <c r="E13" s="12">
        <v>-3.72371619076E-3</v>
      </c>
      <c r="F13" s="12">
        <v>-3.7230350683154301E-3</v>
      </c>
      <c r="G13" s="12">
        <v>0</v>
      </c>
    </row>
    <row r="14" spans="2:10" s="12" customFormat="1" ht="14" x14ac:dyDescent="0.15">
      <c r="B14" s="12" t="s">
        <v>100</v>
      </c>
      <c r="C14" s="12" t="s">
        <v>26</v>
      </c>
      <c r="E14" s="12">
        <v>-2.3027701599600001E-3</v>
      </c>
      <c r="F14" s="12">
        <v>-2.2998186293668801E-3</v>
      </c>
      <c r="G14" s="12">
        <v>0</v>
      </c>
    </row>
    <row r="15" spans="2:10" s="12" customFormat="1" ht="14" x14ac:dyDescent="0.15">
      <c r="B15" s="12" t="s">
        <v>101</v>
      </c>
      <c r="C15" s="12" t="s">
        <v>27</v>
      </c>
      <c r="E15" s="12">
        <v>-3.815553906408E-3</v>
      </c>
      <c r="F15" s="12">
        <v>-3.8116033962295199E-3</v>
      </c>
      <c r="G15" s="12">
        <v>0</v>
      </c>
    </row>
    <row r="16" spans="2:10" s="12" customFormat="1" ht="14" x14ac:dyDescent="0.15">
      <c r="B16" s="12" t="s">
        <v>102</v>
      </c>
      <c r="C16" s="12" t="s">
        <v>28</v>
      </c>
      <c r="E16" s="12">
        <v>-2.4199999999999998E-3</v>
      </c>
      <c r="F16" s="12">
        <v>0</v>
      </c>
      <c r="G16" s="12">
        <v>0</v>
      </c>
    </row>
    <row r="17" spans="2:7" s="12" customFormat="1" ht="14" x14ac:dyDescent="0.15">
      <c r="B17" s="12" t="s">
        <v>103</v>
      </c>
      <c r="C17" s="12" t="s">
        <v>29</v>
      </c>
      <c r="E17" s="12">
        <v>-2.8656220708858701E-3</v>
      </c>
      <c r="F17" s="12">
        <v>-2.86407396663545E-3</v>
      </c>
      <c r="G17" s="12">
        <v>0</v>
      </c>
    </row>
    <row r="18" spans="2:7" s="12" customFormat="1" ht="14" x14ac:dyDescent="0.15">
      <c r="B18" s="12" t="s">
        <v>104</v>
      </c>
      <c r="C18" s="12" t="s">
        <v>30</v>
      </c>
      <c r="E18" s="12">
        <v>-3.0920810165919999E-3</v>
      </c>
      <c r="F18" s="12">
        <v>-3.0903555063991001E-3</v>
      </c>
      <c r="G18" s="12">
        <v>0</v>
      </c>
    </row>
    <row r="19" spans="2:7" s="12" customFormat="1" ht="14" x14ac:dyDescent="0.15">
      <c r="B19" s="12" t="s">
        <v>131</v>
      </c>
      <c r="C19" s="12" t="s">
        <v>31</v>
      </c>
      <c r="E19" s="12">
        <v>-0.1108</v>
      </c>
      <c r="F19" s="12">
        <v>-9.4566020680524998E-2</v>
      </c>
      <c r="G19" s="12">
        <v>-8.5249346814485705E-2</v>
      </c>
    </row>
    <row r="20" spans="2:7" s="12" customFormat="1" ht="14" x14ac:dyDescent="0.15">
      <c r="B20" s="12" t="s">
        <v>105</v>
      </c>
      <c r="C20" s="12" t="s">
        <v>32</v>
      </c>
      <c r="E20" s="12">
        <v>-1.07841579347281E-2</v>
      </c>
      <c r="F20" s="12">
        <v>-8.2390632026646208E-3</v>
      </c>
      <c r="G20" s="12">
        <v>0</v>
      </c>
    </row>
    <row r="21" spans="2:7" s="12" customFormat="1" ht="14" x14ac:dyDescent="0.15">
      <c r="B21" s="12" t="s">
        <v>106</v>
      </c>
      <c r="C21" s="12" t="s">
        <v>33</v>
      </c>
      <c r="E21" s="12">
        <v>-0.13051254044550401</v>
      </c>
      <c r="F21" s="12">
        <v>-0.130509997588378</v>
      </c>
      <c r="G21" s="12">
        <v>-7.9711533699359502E-2</v>
      </c>
    </row>
    <row r="22" spans="2:7" s="12" customFormat="1" ht="14" x14ac:dyDescent="0.15">
      <c r="B22" s="12" t="s">
        <v>107</v>
      </c>
      <c r="C22" s="12" t="s">
        <v>34</v>
      </c>
      <c r="E22" s="12">
        <v>-1.7544878349528E-2</v>
      </c>
      <c r="F22" s="12">
        <v>-1.7544106410757501E-2</v>
      </c>
      <c r="G22" s="12">
        <v>-5.5468828675439303E-3</v>
      </c>
    </row>
    <row r="23" spans="2:7" s="12" customFormat="1" ht="14" x14ac:dyDescent="0.15">
      <c r="B23" s="12" t="s">
        <v>108</v>
      </c>
      <c r="C23" s="12" t="s">
        <v>35</v>
      </c>
      <c r="E23" s="12">
        <v>-9.0068914336799996E-4</v>
      </c>
      <c r="F23" s="12">
        <v>-8.9946312296778101E-4</v>
      </c>
      <c r="G23" s="12">
        <v>0</v>
      </c>
    </row>
    <row r="24" spans="2:7" s="12" customFormat="1" ht="14" x14ac:dyDescent="0.15">
      <c r="B24" s="12" t="s">
        <v>109</v>
      </c>
      <c r="C24" s="12" t="s">
        <v>36</v>
      </c>
      <c r="E24" s="12">
        <v>-4.711837715648E-3</v>
      </c>
      <c r="F24" s="12">
        <v>-4.7085683279140802E-3</v>
      </c>
      <c r="G24" s="12">
        <v>0</v>
      </c>
    </row>
    <row r="25" spans="2:7" s="12" customFormat="1" ht="14" hidden="1" x14ac:dyDescent="0.15">
      <c r="C25" s="12" t="s">
        <v>18</v>
      </c>
      <c r="D25" s="12">
        <v>2</v>
      </c>
      <c r="E25" s="12">
        <v>-3.4000000000000002E-2</v>
      </c>
      <c r="F25" s="12">
        <v>2.8568250572902801E-2</v>
      </c>
      <c r="G25" s="12">
        <v>1.06298531440294</v>
      </c>
    </row>
    <row r="26" spans="2:7" s="12" customFormat="1" ht="14" hidden="1" x14ac:dyDescent="0.15">
      <c r="C26" s="12" t="s">
        <v>19</v>
      </c>
      <c r="D26" s="12">
        <v>2</v>
      </c>
      <c r="E26" s="12">
        <v>-4.7414966219400001E-2</v>
      </c>
      <c r="F26" s="12">
        <v>-4.7414380600002901E-2</v>
      </c>
      <c r="G26" s="12">
        <v>0.22551408787164301</v>
      </c>
    </row>
    <row r="27" spans="2:7" s="12" customFormat="1" ht="14" hidden="1" x14ac:dyDescent="0.15">
      <c r="C27" s="12" t="s">
        <v>20</v>
      </c>
      <c r="D27" s="12">
        <v>2</v>
      </c>
      <c r="E27" s="12">
        <v>-6.96E-3</v>
      </c>
      <c r="F27" s="12">
        <v>-3.7553130000560499E-3</v>
      </c>
      <c r="G27" s="12">
        <v>1.09739764522122</v>
      </c>
    </row>
    <row r="28" spans="2:7" s="12" customFormat="1" ht="14" hidden="1" x14ac:dyDescent="0.15">
      <c r="C28" s="12" t="s">
        <v>21</v>
      </c>
      <c r="D28" s="12">
        <v>2</v>
      </c>
      <c r="E28" s="12">
        <v>-1.7648500356E-3</v>
      </c>
      <c r="F28" s="12">
        <v>2.8204136787053401E-3</v>
      </c>
      <c r="G28" s="12">
        <v>0.17628273229045399</v>
      </c>
    </row>
    <row r="29" spans="2:7" s="12" customFormat="1" ht="14" hidden="1" x14ac:dyDescent="0.15">
      <c r="C29" s="12" t="s">
        <v>22</v>
      </c>
      <c r="D29" s="12">
        <v>2</v>
      </c>
      <c r="E29" s="12">
        <v>-1.7000000000000001E-2</v>
      </c>
      <c r="F29" s="12">
        <v>-1.7000000000052799E-2</v>
      </c>
      <c r="G29" s="12">
        <v>1.09881401353269</v>
      </c>
    </row>
    <row r="30" spans="2:7" s="12" customFormat="1" ht="14" hidden="1" x14ac:dyDescent="0.15">
      <c r="C30" s="12" t="s">
        <v>23</v>
      </c>
      <c r="D30" s="12">
        <v>2</v>
      </c>
      <c r="E30" s="12">
        <v>-7.1999999999999995E-2</v>
      </c>
      <c r="F30" s="12">
        <v>-6.3837562199978506E-2</v>
      </c>
      <c r="G30" s="12">
        <v>0.48142217708273299</v>
      </c>
    </row>
    <row r="31" spans="2:7" s="12" customFormat="1" ht="14" hidden="1" x14ac:dyDescent="0.15">
      <c r="C31" s="12" t="s">
        <v>24</v>
      </c>
      <c r="D31" s="12">
        <v>2</v>
      </c>
      <c r="E31" s="12">
        <v>-5.0000000000000001E-3</v>
      </c>
      <c r="F31" s="12">
        <v>0.23513894094116999</v>
      </c>
      <c r="G31" s="12">
        <v>1.0875803589541899</v>
      </c>
    </row>
    <row r="32" spans="2:7" s="12" customFormat="1" ht="14" hidden="1" x14ac:dyDescent="0.15">
      <c r="C32" s="12" t="s">
        <v>25</v>
      </c>
      <c r="D32" s="12">
        <v>2</v>
      </c>
      <c r="E32" s="12">
        <v>-2.41799098672019E-3</v>
      </c>
      <c r="F32" s="12">
        <v>-2.41799098671436E-3</v>
      </c>
      <c r="G32" s="12">
        <v>0.36148741446754401</v>
      </c>
    </row>
    <row r="33" spans="3:7" s="12" customFormat="1" ht="14" hidden="1" x14ac:dyDescent="0.15">
      <c r="C33" s="12" t="s">
        <v>26</v>
      </c>
      <c r="D33" s="12">
        <v>2</v>
      </c>
      <c r="E33" s="12">
        <v>-4.2625074210000001E-3</v>
      </c>
      <c r="F33" s="12">
        <v>-4.2615789999444998E-3</v>
      </c>
      <c r="G33" s="12">
        <v>1.0874537089432501</v>
      </c>
    </row>
    <row r="34" spans="3:7" s="12" customFormat="1" ht="14" hidden="1" x14ac:dyDescent="0.15">
      <c r="C34" s="12" t="s">
        <v>27</v>
      </c>
      <c r="D34" s="12">
        <v>2</v>
      </c>
      <c r="E34" s="12">
        <v>-6.9958586855800003E-2</v>
      </c>
      <c r="F34" s="12">
        <v>-6.9957344200020102E-2</v>
      </c>
      <c r="G34" s="12">
        <v>1.0217576295072699</v>
      </c>
    </row>
    <row r="35" spans="3:7" s="12" customFormat="1" ht="14" hidden="1" x14ac:dyDescent="0.15">
      <c r="C35" s="12" t="s">
        <v>28</v>
      </c>
      <c r="D35" s="12">
        <v>2</v>
      </c>
      <c r="E35" s="12">
        <v>-2.4199999999999998E-3</v>
      </c>
      <c r="F35" s="12">
        <v>-2.4200000000291801E-3</v>
      </c>
      <c r="G35" s="12">
        <v>0.544465484576797</v>
      </c>
    </row>
    <row r="36" spans="3:7" s="12" customFormat="1" ht="14" hidden="1" x14ac:dyDescent="0.15">
      <c r="C36" s="12" t="s">
        <v>29</v>
      </c>
      <c r="D36" s="12">
        <v>2</v>
      </c>
      <c r="E36" s="12">
        <v>-1.50135218292717E-2</v>
      </c>
      <c r="F36" s="12">
        <v>-5.5512032172373403E-3</v>
      </c>
      <c r="G36" s="12">
        <v>0.16303406049699201</v>
      </c>
    </row>
    <row r="37" spans="3:7" s="12" customFormat="1" ht="14" hidden="1" x14ac:dyDescent="0.15">
      <c r="C37" s="12" t="s">
        <v>30</v>
      </c>
      <c r="D37" s="12">
        <v>2</v>
      </c>
      <c r="E37" s="12">
        <v>-4.2377735691999999E-3</v>
      </c>
      <c r="F37" s="12">
        <v>-4.2372307999585298E-3</v>
      </c>
      <c r="G37" s="12">
        <v>1.0874784427948001</v>
      </c>
    </row>
    <row r="38" spans="3:7" s="12" customFormat="1" ht="14" hidden="1" x14ac:dyDescent="0.15">
      <c r="C38" s="12" t="s">
        <v>31</v>
      </c>
      <c r="D38" s="12">
        <v>2</v>
      </c>
      <c r="E38" s="12">
        <v>-0.1108</v>
      </c>
      <c r="F38" s="12">
        <v>-3.33655241163342E-2</v>
      </c>
      <c r="G38" s="12">
        <v>0.98141563544334098</v>
      </c>
    </row>
    <row r="39" spans="3:7" s="12" customFormat="1" ht="14" hidden="1" x14ac:dyDescent="0.15">
      <c r="C39" s="12" t="s">
        <v>32</v>
      </c>
      <c r="D39" s="12">
        <v>2</v>
      </c>
      <c r="E39" s="12">
        <v>-1.40529607877262E-2</v>
      </c>
      <c r="F39" s="12">
        <v>-1.32354257999623E-2</v>
      </c>
      <c r="G39" s="12">
        <v>1.08604215489564</v>
      </c>
    </row>
    <row r="40" spans="3:7" s="12" customFormat="1" ht="14" hidden="1" x14ac:dyDescent="0.15">
      <c r="C40" s="12" t="s">
        <v>33</v>
      </c>
      <c r="D40" s="12">
        <v>2</v>
      </c>
      <c r="E40" s="12">
        <v>-0.13220092947039999</v>
      </c>
      <c r="F40" s="12">
        <v>-0.13220012960005101</v>
      </c>
      <c r="G40" s="12">
        <v>0.96753557317724703</v>
      </c>
    </row>
    <row r="41" spans="3:7" s="12" customFormat="1" ht="14" hidden="1" x14ac:dyDescent="0.15">
      <c r="C41" s="12" t="s">
        <v>34</v>
      </c>
      <c r="D41" s="12">
        <v>2</v>
      </c>
      <c r="E41" s="12">
        <v>-1.80574250178E-2</v>
      </c>
      <c r="F41" s="12">
        <v>-1.8057182199982001E-2</v>
      </c>
      <c r="G41" s="12">
        <v>0.53562903625564295</v>
      </c>
    </row>
    <row r="42" spans="3:7" s="12" customFormat="1" ht="14" hidden="1" x14ac:dyDescent="0.15">
      <c r="C42" s="12" t="s">
        <v>35</v>
      </c>
      <c r="D42" s="12">
        <v>2</v>
      </c>
      <c r="E42" s="12">
        <v>-1.7147338518000001E-3</v>
      </c>
      <c r="F42" s="12">
        <v>-1.71434820003924E-3</v>
      </c>
      <c r="G42" s="12">
        <v>1.09000148251106</v>
      </c>
    </row>
    <row r="43" spans="3:7" s="12" customFormat="1" ht="14" hidden="1" x14ac:dyDescent="0.15">
      <c r="C43" s="12" t="s">
        <v>36</v>
      </c>
      <c r="D43" s="12">
        <v>2</v>
      </c>
      <c r="E43" s="12">
        <v>-6.8826236048000001E-3</v>
      </c>
      <c r="F43" s="12">
        <v>-6.8815951999567897E-3</v>
      </c>
      <c r="G43" s="12">
        <v>1.0848335927585799</v>
      </c>
    </row>
    <row r="44" spans="3:7" s="12" customFormat="1" ht="14" hidden="1" x14ac:dyDescent="0.15">
      <c r="C44" s="12" t="s">
        <v>18</v>
      </c>
      <c r="D44" s="12">
        <v>3</v>
      </c>
      <c r="E44" s="12">
        <v>-3.4000000000000002E-2</v>
      </c>
      <c r="F44" s="12">
        <v>-3.3999999999991801E-2</v>
      </c>
      <c r="G44" s="12">
        <v>0.86626901586858296</v>
      </c>
    </row>
    <row r="45" spans="3:7" s="12" customFormat="1" ht="14" hidden="1" x14ac:dyDescent="0.15">
      <c r="C45" s="12" t="s">
        <v>19</v>
      </c>
      <c r="D45" s="12">
        <v>3</v>
      </c>
      <c r="E45" s="12">
        <v>-4.7414966219400001E-2</v>
      </c>
      <c r="F45" s="12">
        <v>-4.7414380600002901E-2</v>
      </c>
      <c r="G45" s="12">
        <v>0.176335013240565</v>
      </c>
    </row>
    <row r="46" spans="3:7" s="12" customFormat="1" ht="14" hidden="1" x14ac:dyDescent="0.15">
      <c r="C46" s="12" t="s">
        <v>20</v>
      </c>
      <c r="D46" s="12">
        <v>3</v>
      </c>
      <c r="E46" s="12">
        <v>-6.96E-3</v>
      </c>
      <c r="F46" s="12">
        <v>-6.96000000004915E-3</v>
      </c>
      <c r="G46" s="12">
        <v>0.90068134669628797</v>
      </c>
    </row>
    <row r="47" spans="3:7" s="12" customFormat="1" ht="14" hidden="1" x14ac:dyDescent="0.15">
      <c r="C47" s="12" t="s">
        <v>21</v>
      </c>
      <c r="D47" s="12">
        <v>3</v>
      </c>
      <c r="E47" s="12">
        <v>-1.7648500356E-3</v>
      </c>
      <c r="F47" s="12">
        <v>6.2230940845893201E-3</v>
      </c>
      <c r="G47" s="12">
        <v>0.173702458711262</v>
      </c>
    </row>
    <row r="48" spans="3:7" s="12" customFormat="1" ht="14" hidden="1" x14ac:dyDescent="0.15">
      <c r="C48" s="12" t="s">
        <v>22</v>
      </c>
      <c r="D48" s="12">
        <v>3</v>
      </c>
      <c r="E48" s="12">
        <v>-1.7000000000000001E-2</v>
      </c>
      <c r="F48" s="12">
        <v>-8.5209405999648897E-3</v>
      </c>
      <c r="G48" s="12">
        <v>0.90209771506283698</v>
      </c>
    </row>
    <row r="49" spans="3:7" s="12" customFormat="1" ht="14" hidden="1" x14ac:dyDescent="0.15">
      <c r="C49" s="12" t="s">
        <v>23</v>
      </c>
      <c r="D49" s="12">
        <v>3</v>
      </c>
      <c r="E49" s="12">
        <v>-7.1999999999999995E-2</v>
      </c>
      <c r="F49" s="12">
        <v>-6.3837562199978506E-2</v>
      </c>
      <c r="G49" s="12">
        <v>0.38306402782139698</v>
      </c>
    </row>
    <row r="50" spans="3:7" s="12" customFormat="1" ht="14" hidden="1" x14ac:dyDescent="0.15">
      <c r="C50" s="12" t="s">
        <v>24</v>
      </c>
      <c r="D50" s="12">
        <v>3</v>
      </c>
      <c r="E50" s="12">
        <v>-5.0000000000000001E-3</v>
      </c>
      <c r="F50" s="12">
        <v>5.2145090676390303E-2</v>
      </c>
      <c r="G50" s="12">
        <v>0.89086406043293997</v>
      </c>
    </row>
    <row r="51" spans="3:7" s="12" customFormat="1" ht="14" hidden="1" x14ac:dyDescent="0.15">
      <c r="C51" s="12" t="s">
        <v>25</v>
      </c>
      <c r="D51" s="12">
        <v>3</v>
      </c>
      <c r="E51" s="12">
        <v>-4.7027068796841598E-3</v>
      </c>
      <c r="F51" s="12">
        <v>-4.7027068796978702E-3</v>
      </c>
      <c r="G51" s="12">
        <v>0.29363059906775402</v>
      </c>
    </row>
    <row r="52" spans="3:7" s="12" customFormat="1" ht="14" hidden="1" x14ac:dyDescent="0.15">
      <c r="C52" s="12" t="s">
        <v>26</v>
      </c>
      <c r="D52" s="12">
        <v>3</v>
      </c>
      <c r="E52" s="12">
        <v>-4.2625074210000001E-3</v>
      </c>
      <c r="F52" s="12">
        <v>-4.2615789999444998E-3</v>
      </c>
      <c r="G52" s="12">
        <v>0.89073741042059495</v>
      </c>
    </row>
    <row r="53" spans="3:7" s="12" customFormat="1" ht="14" hidden="1" x14ac:dyDescent="0.15">
      <c r="C53" s="12" t="s">
        <v>27</v>
      </c>
      <c r="D53" s="12">
        <v>3</v>
      </c>
      <c r="E53" s="12">
        <v>-6.9958586855800003E-2</v>
      </c>
      <c r="F53" s="12">
        <v>-6.9957344200020102E-2</v>
      </c>
      <c r="G53" s="12">
        <v>0.82504133097266796</v>
      </c>
    </row>
    <row r="54" spans="3:7" s="12" customFormat="1" ht="14" hidden="1" x14ac:dyDescent="0.15">
      <c r="C54" s="12" t="s">
        <v>28</v>
      </c>
      <c r="D54" s="12">
        <v>3</v>
      </c>
      <c r="E54" s="12">
        <v>-2.4199999999999998E-3</v>
      </c>
      <c r="F54" s="12">
        <v>-2.4200000000291801E-3</v>
      </c>
      <c r="G54" s="12">
        <v>0.44610733533053099</v>
      </c>
    </row>
    <row r="55" spans="3:7" s="12" customFormat="1" ht="14" hidden="1" x14ac:dyDescent="0.15">
      <c r="C55" s="12" t="s">
        <v>29</v>
      </c>
      <c r="D55" s="12">
        <v>3</v>
      </c>
      <c r="E55" s="12">
        <v>-1.50135218292717E-2</v>
      </c>
      <c r="F55" s="12">
        <v>-1.17458897033202E-2</v>
      </c>
      <c r="G55" s="12">
        <v>0.160453786915568</v>
      </c>
    </row>
    <row r="56" spans="3:7" s="12" customFormat="1" ht="14" hidden="1" x14ac:dyDescent="0.15">
      <c r="C56" s="12" t="s">
        <v>30</v>
      </c>
      <c r="D56" s="12">
        <v>3</v>
      </c>
      <c r="E56" s="12">
        <v>-4.2377735691999999E-3</v>
      </c>
      <c r="F56" s="12">
        <v>-4.2372307999585298E-3</v>
      </c>
      <c r="G56" s="12">
        <v>0.89076214425369205</v>
      </c>
    </row>
    <row r="57" spans="3:7" s="12" customFormat="1" ht="14" hidden="1" x14ac:dyDescent="0.15">
      <c r="C57" s="12" t="s">
        <v>31</v>
      </c>
      <c r="D57" s="12">
        <v>3</v>
      </c>
      <c r="E57" s="12">
        <v>-0.1108</v>
      </c>
      <c r="F57" s="12">
        <v>-1.1682290526778201E-2</v>
      </c>
      <c r="G57" s="12">
        <v>0.78469933692348803</v>
      </c>
    </row>
    <row r="58" spans="3:7" s="12" customFormat="1" ht="14" hidden="1" x14ac:dyDescent="0.15">
      <c r="C58" s="12" t="s">
        <v>32</v>
      </c>
      <c r="D58" s="12">
        <v>3</v>
      </c>
      <c r="E58" s="12">
        <v>-1.4052960787854099E-2</v>
      </c>
      <c r="F58" s="12">
        <v>-1.32354257999623E-2</v>
      </c>
      <c r="G58" s="12">
        <v>0.88932619633985299</v>
      </c>
    </row>
    <row r="59" spans="3:7" s="12" customFormat="1" ht="14" hidden="1" x14ac:dyDescent="0.15">
      <c r="C59" s="12" t="s">
        <v>33</v>
      </c>
      <c r="D59" s="12">
        <v>3</v>
      </c>
      <c r="E59" s="12">
        <v>-0.13220092947039999</v>
      </c>
      <c r="F59" s="12">
        <v>-0.13220012960005101</v>
      </c>
      <c r="G59" s="12">
        <v>0.77081961465763604</v>
      </c>
    </row>
    <row r="60" spans="3:7" s="12" customFormat="1" ht="14" hidden="1" x14ac:dyDescent="0.15">
      <c r="C60" s="12" t="s">
        <v>34</v>
      </c>
      <c r="D60" s="12">
        <v>3</v>
      </c>
      <c r="E60" s="12">
        <v>-1.80574250178E-2</v>
      </c>
      <c r="F60" s="12">
        <v>-1.8057182199982001E-2</v>
      </c>
      <c r="G60" s="12">
        <v>0.43503101667835398</v>
      </c>
    </row>
    <row r="61" spans="3:7" s="12" customFormat="1" ht="14" hidden="1" x14ac:dyDescent="0.15">
      <c r="C61" s="12" t="s">
        <v>35</v>
      </c>
      <c r="D61" s="12">
        <v>3</v>
      </c>
      <c r="E61" s="12">
        <v>-1.7147338518000001E-3</v>
      </c>
      <c r="F61" s="12">
        <v>-1.71434820003924E-3</v>
      </c>
      <c r="G61" s="12">
        <v>0.89328518398923196</v>
      </c>
    </row>
    <row r="62" spans="3:7" s="12" customFormat="1" ht="14" hidden="1" x14ac:dyDescent="0.15">
      <c r="C62" s="12" t="s">
        <v>36</v>
      </c>
      <c r="D62" s="12">
        <v>3</v>
      </c>
      <c r="E62" s="12">
        <v>-6.8826236048000001E-3</v>
      </c>
      <c r="F62" s="12">
        <v>-6.8815951999567897E-3</v>
      </c>
      <c r="G62" s="12">
        <v>0.88811729424032404</v>
      </c>
    </row>
    <row r="63" spans="3:7" s="12" customFormat="1" ht="14" hidden="1" x14ac:dyDescent="0.15">
      <c r="C63" s="12" t="s">
        <v>18</v>
      </c>
      <c r="D63" s="12">
        <v>4</v>
      </c>
      <c r="E63" s="12">
        <v>-3.4000000000000002E-2</v>
      </c>
      <c r="F63" s="12">
        <v>-2.8725627600010701E-2</v>
      </c>
      <c r="G63" s="12">
        <v>0.66955198334282895</v>
      </c>
    </row>
    <row r="64" spans="3:7" s="12" customFormat="1" ht="14" hidden="1" x14ac:dyDescent="0.15">
      <c r="C64" s="12" t="s">
        <v>19</v>
      </c>
      <c r="D64" s="12">
        <v>4</v>
      </c>
      <c r="E64" s="12">
        <v>-4.7414966219400001E-2</v>
      </c>
      <c r="F64" s="12">
        <v>-4.7414380600002901E-2</v>
      </c>
      <c r="G64" s="12">
        <v>0.127155755110235</v>
      </c>
    </row>
    <row r="65" spans="3:7" s="12" customFormat="1" ht="14" hidden="1" x14ac:dyDescent="0.15">
      <c r="C65" s="12" t="s">
        <v>20</v>
      </c>
      <c r="D65" s="12">
        <v>4</v>
      </c>
      <c r="E65" s="12">
        <v>-6.96E-3</v>
      </c>
      <c r="F65" s="12">
        <v>-1.6944131999707701E-3</v>
      </c>
      <c r="G65" s="12">
        <v>0.70396431417264105</v>
      </c>
    </row>
    <row r="66" spans="3:7" s="12" customFormat="1" ht="14" hidden="1" x14ac:dyDescent="0.15">
      <c r="C66" s="12" t="s">
        <v>21</v>
      </c>
      <c r="D66" s="12">
        <v>4</v>
      </c>
      <c r="E66" s="12">
        <v>-1.7648500356E-3</v>
      </c>
      <c r="F66" s="12">
        <v>-1.76436439994632E-3</v>
      </c>
      <c r="G66" s="12">
        <v>0.17112218513104499</v>
      </c>
    </row>
    <row r="67" spans="3:7" s="12" customFormat="1" ht="14" hidden="1" x14ac:dyDescent="0.15">
      <c r="C67" s="12" t="s">
        <v>22</v>
      </c>
      <c r="D67" s="12">
        <v>4</v>
      </c>
      <c r="E67" s="12">
        <v>-1.7000000000000001E-2</v>
      </c>
      <c r="F67" s="12">
        <v>-1.1306455200042399E-2</v>
      </c>
      <c r="G67" s="12">
        <v>0.70538068253733899</v>
      </c>
    </row>
    <row r="68" spans="3:7" s="12" customFormat="1" ht="14" hidden="1" x14ac:dyDescent="0.15">
      <c r="C68" s="12" t="s">
        <v>23</v>
      </c>
      <c r="D68" s="12">
        <v>4</v>
      </c>
      <c r="E68" s="12">
        <v>-7.1999999999999995E-2</v>
      </c>
      <c r="F68" s="12">
        <v>-7.2000000000002701E-2</v>
      </c>
      <c r="G68" s="12">
        <v>0.28470551155761997</v>
      </c>
    </row>
    <row r="69" spans="3:7" s="12" customFormat="1" ht="14" hidden="1" x14ac:dyDescent="0.15">
      <c r="C69" s="12" t="s">
        <v>24</v>
      </c>
      <c r="D69" s="12">
        <v>4</v>
      </c>
      <c r="E69" s="12">
        <v>-5.0000000000000001E-3</v>
      </c>
      <c r="F69" s="12">
        <v>-4.9999999999954499E-3</v>
      </c>
      <c r="G69" s="12">
        <v>0.69414702790779303</v>
      </c>
    </row>
    <row r="70" spans="3:7" s="12" customFormat="1" ht="14" hidden="1" x14ac:dyDescent="0.15">
      <c r="C70" s="12" t="s">
        <v>25</v>
      </c>
      <c r="D70" s="12">
        <v>4</v>
      </c>
      <c r="E70" s="12">
        <v>-6.98742277264812E-3</v>
      </c>
      <c r="F70" s="12">
        <v>-6.9874227726813799E-3</v>
      </c>
      <c r="G70" s="12">
        <v>0.22577353899900801</v>
      </c>
    </row>
    <row r="71" spans="3:7" s="12" customFormat="1" ht="14" hidden="1" x14ac:dyDescent="0.15">
      <c r="C71" s="12" t="s">
        <v>26</v>
      </c>
      <c r="D71" s="12">
        <v>4</v>
      </c>
      <c r="E71" s="12">
        <v>-4.2625074210000001E-3</v>
      </c>
      <c r="F71" s="12">
        <v>-4.2615789999444998E-3</v>
      </c>
      <c r="G71" s="12">
        <v>0.69402037789447202</v>
      </c>
    </row>
    <row r="72" spans="3:7" s="12" customFormat="1" ht="14" hidden="1" x14ac:dyDescent="0.15">
      <c r="C72" s="12" t="s">
        <v>27</v>
      </c>
      <c r="D72" s="12">
        <v>4</v>
      </c>
      <c r="E72" s="12">
        <v>-6.9958586855800003E-2</v>
      </c>
      <c r="F72" s="12">
        <v>-6.9957344200020102E-2</v>
      </c>
      <c r="G72" s="12">
        <v>0.628324298460047</v>
      </c>
    </row>
    <row r="73" spans="3:7" s="12" customFormat="1" ht="14" hidden="1" x14ac:dyDescent="0.15">
      <c r="C73" s="12" t="s">
        <v>28</v>
      </c>
      <c r="D73" s="12">
        <v>4</v>
      </c>
      <c r="E73" s="12">
        <v>-2.4199999999999998E-3</v>
      </c>
      <c r="F73" s="12">
        <v>-2.4200000000291801E-3</v>
      </c>
      <c r="G73" s="12">
        <v>0.347748819053322</v>
      </c>
    </row>
    <row r="74" spans="3:7" s="12" customFormat="1" ht="14" hidden="1" x14ac:dyDescent="0.15">
      <c r="C74" s="12" t="s">
        <v>29</v>
      </c>
      <c r="D74" s="12">
        <v>4</v>
      </c>
      <c r="E74" s="12">
        <v>-1.50135218292717E-2</v>
      </c>
      <c r="F74" s="12">
        <v>-1.5013034864182401E-2</v>
      </c>
      <c r="G74" s="12">
        <v>0.15787351333757099</v>
      </c>
    </row>
    <row r="75" spans="3:7" s="12" customFormat="1" ht="14" hidden="1" x14ac:dyDescent="0.15">
      <c r="C75" s="12" t="s">
        <v>30</v>
      </c>
      <c r="D75" s="12">
        <v>4</v>
      </c>
      <c r="E75" s="12">
        <v>-4.2377735691999999E-3</v>
      </c>
      <c r="F75" s="12">
        <v>-2.14907540669174E-3</v>
      </c>
      <c r="G75" s="12">
        <v>0.69404511174616401</v>
      </c>
    </row>
    <row r="76" spans="3:7" s="12" customFormat="1" ht="14" hidden="1" x14ac:dyDescent="0.15">
      <c r="C76" s="12" t="s">
        <v>31</v>
      </c>
      <c r="D76" s="12">
        <v>4</v>
      </c>
      <c r="E76" s="12">
        <v>-0.1108</v>
      </c>
      <c r="F76" s="12">
        <v>-1.7357897260467301E-2</v>
      </c>
      <c r="G76" s="12">
        <v>0.58798230439460797</v>
      </c>
    </row>
    <row r="77" spans="3:7" s="12" customFormat="1" ht="14" hidden="1" x14ac:dyDescent="0.15">
      <c r="C77" s="12" t="s">
        <v>32</v>
      </c>
      <c r="D77" s="12">
        <v>4</v>
      </c>
      <c r="E77" s="12">
        <v>-1.40529607877262E-2</v>
      </c>
      <c r="F77" s="12">
        <v>-1.40514122000468E-2</v>
      </c>
      <c r="G77" s="12">
        <v>0.69260916384196403</v>
      </c>
    </row>
    <row r="78" spans="3:7" s="12" customFormat="1" ht="14" hidden="1" x14ac:dyDescent="0.15">
      <c r="C78" s="12" t="s">
        <v>33</v>
      </c>
      <c r="D78" s="12">
        <v>4</v>
      </c>
      <c r="E78" s="12">
        <v>-0.13220092947039999</v>
      </c>
      <c r="F78" s="12">
        <v>-0.131335121999996</v>
      </c>
      <c r="G78" s="12">
        <v>0.57410258213126497</v>
      </c>
    </row>
    <row r="79" spans="3:7" s="12" customFormat="1" ht="14" hidden="1" x14ac:dyDescent="0.15">
      <c r="C79" s="12" t="s">
        <v>34</v>
      </c>
      <c r="D79" s="12">
        <v>4</v>
      </c>
      <c r="E79" s="12">
        <v>-1.80574250178E-2</v>
      </c>
      <c r="F79" s="12">
        <v>-1.8057182199982001E-2</v>
      </c>
      <c r="G79" s="12">
        <v>0.33443263010069801</v>
      </c>
    </row>
    <row r="80" spans="3:7" s="12" customFormat="1" ht="14" hidden="1" x14ac:dyDescent="0.15">
      <c r="C80" s="12" t="s">
        <v>35</v>
      </c>
      <c r="D80" s="12">
        <v>4</v>
      </c>
      <c r="E80" s="12">
        <v>-1.7147338518000001E-3</v>
      </c>
      <c r="F80" s="12">
        <v>-1.71434820003924E-3</v>
      </c>
      <c r="G80" s="12">
        <v>0.69656815146627105</v>
      </c>
    </row>
    <row r="81" spans="3:7" s="12" customFormat="1" ht="14" hidden="1" x14ac:dyDescent="0.15">
      <c r="C81" s="12" t="s">
        <v>36</v>
      </c>
      <c r="D81" s="12">
        <v>4</v>
      </c>
      <c r="E81" s="12">
        <v>-6.8826236048000001E-3</v>
      </c>
      <c r="F81" s="12">
        <v>-6.8815951999567897E-3</v>
      </c>
      <c r="G81" s="12">
        <v>0.69140026170871105</v>
      </c>
    </row>
    <row r="82" spans="3:7" s="12" customFormat="1" ht="14" hidden="1" x14ac:dyDescent="0.15">
      <c r="C82" s="12" t="s">
        <v>18</v>
      </c>
      <c r="D82" s="12">
        <v>5</v>
      </c>
      <c r="E82" s="12">
        <v>-3.4000000000000002E-2</v>
      </c>
      <c r="F82" s="12">
        <v>-2.8725627600010701E-2</v>
      </c>
      <c r="G82" s="12">
        <v>0.47283641882106198</v>
      </c>
    </row>
    <row r="83" spans="3:7" s="12" customFormat="1" ht="14" hidden="1" x14ac:dyDescent="0.15">
      <c r="C83" s="12" t="s">
        <v>19</v>
      </c>
      <c r="D83" s="12">
        <v>5</v>
      </c>
      <c r="E83" s="12">
        <v>-4.7414966219400001E-2</v>
      </c>
      <c r="F83" s="12">
        <v>-4.7414380600002901E-2</v>
      </c>
      <c r="G83" s="12">
        <v>7.7976863979100003E-2</v>
      </c>
    </row>
    <row r="84" spans="3:7" s="12" customFormat="1" ht="14" hidden="1" x14ac:dyDescent="0.15">
      <c r="C84" s="12" t="s">
        <v>20</v>
      </c>
      <c r="D84" s="12">
        <v>5</v>
      </c>
      <c r="E84" s="12">
        <v>-6.96E-3</v>
      </c>
      <c r="F84" s="12">
        <v>-6.96000000004915E-3</v>
      </c>
      <c r="G84" s="12">
        <v>0.50724874965021605</v>
      </c>
    </row>
    <row r="85" spans="3:7" s="12" customFormat="1" ht="14" hidden="1" x14ac:dyDescent="0.15">
      <c r="C85" s="12" t="s">
        <v>21</v>
      </c>
      <c r="D85" s="12">
        <v>5</v>
      </c>
      <c r="E85" s="12">
        <v>-1.7648500356E-3</v>
      </c>
      <c r="F85" s="12">
        <v>-9.4629696241099704E-4</v>
      </c>
      <c r="G85" s="12">
        <v>0.168541911551567</v>
      </c>
    </row>
    <row r="86" spans="3:7" s="12" customFormat="1" ht="14" hidden="1" x14ac:dyDescent="0.15">
      <c r="C86" s="12" t="s">
        <v>22</v>
      </c>
      <c r="D86" s="12">
        <v>5</v>
      </c>
      <c r="E86" s="12">
        <v>-1.7000000000000001E-2</v>
      </c>
      <c r="F86" s="12">
        <v>-1.20481889999837E-2</v>
      </c>
      <c r="G86" s="12">
        <v>0.50866511801416403</v>
      </c>
    </row>
    <row r="87" spans="3:7" s="12" customFormat="1" ht="14" hidden="1" x14ac:dyDescent="0.15">
      <c r="C87" s="12" t="s">
        <v>23</v>
      </c>
      <c r="D87" s="12">
        <v>5</v>
      </c>
      <c r="E87" s="12">
        <v>-7.1999999999999995E-2</v>
      </c>
      <c r="F87" s="12">
        <v>-6.6623403199969303E-2</v>
      </c>
      <c r="G87" s="12">
        <v>0.186347729295714</v>
      </c>
    </row>
    <row r="88" spans="3:7" s="12" customFormat="1" ht="14" hidden="1" x14ac:dyDescent="0.15">
      <c r="C88" s="12" t="s">
        <v>24</v>
      </c>
      <c r="D88" s="12">
        <v>5</v>
      </c>
      <c r="E88" s="12">
        <v>-5.0000000000000001E-3</v>
      </c>
      <c r="F88" s="12">
        <v>-4.9999999999954499E-3</v>
      </c>
      <c r="G88" s="12">
        <v>0.49743146338390598</v>
      </c>
    </row>
    <row r="89" spans="3:7" s="12" customFormat="1" ht="14" hidden="1" x14ac:dyDescent="0.15">
      <c r="C89" s="12" t="s">
        <v>25</v>
      </c>
      <c r="D89" s="12">
        <v>5</v>
      </c>
      <c r="E89" s="12">
        <v>-9.2721386656120803E-3</v>
      </c>
      <c r="F89" s="12">
        <v>-9.2721386656648992E-3</v>
      </c>
      <c r="G89" s="12">
        <v>0.15791696826490301</v>
      </c>
    </row>
    <row r="90" spans="3:7" s="12" customFormat="1" ht="14" hidden="1" x14ac:dyDescent="0.15">
      <c r="C90" s="12" t="s">
        <v>26</v>
      </c>
      <c r="D90" s="12">
        <v>5</v>
      </c>
      <c r="E90" s="12">
        <v>-4.2625074210000001E-3</v>
      </c>
      <c r="F90" s="12">
        <v>-4.2615789999444998E-3</v>
      </c>
      <c r="G90" s="12">
        <v>0.497304813371369</v>
      </c>
    </row>
    <row r="91" spans="3:7" s="12" customFormat="1" ht="14" hidden="1" x14ac:dyDescent="0.15">
      <c r="C91" s="12" t="s">
        <v>27</v>
      </c>
      <c r="D91" s="12">
        <v>5</v>
      </c>
      <c r="E91" s="12">
        <v>-6.9958586855800003E-2</v>
      </c>
      <c r="F91" s="12">
        <v>-4.1451917221706901E-2</v>
      </c>
      <c r="G91" s="12">
        <v>0.43160873393559801</v>
      </c>
    </row>
    <row r="92" spans="3:7" s="12" customFormat="1" ht="14" hidden="1" x14ac:dyDescent="0.15">
      <c r="C92" s="12" t="s">
        <v>28</v>
      </c>
      <c r="D92" s="12">
        <v>5</v>
      </c>
      <c r="E92" s="12">
        <v>-2.4199999999999998E-3</v>
      </c>
      <c r="F92" s="12">
        <v>-2.4200000000291801E-3</v>
      </c>
      <c r="G92" s="12">
        <v>0.24939103679133501</v>
      </c>
    </row>
    <row r="93" spans="3:7" s="12" customFormat="1" ht="14" hidden="1" x14ac:dyDescent="0.15">
      <c r="C93" s="12" t="s">
        <v>29</v>
      </c>
      <c r="D93" s="12">
        <v>5</v>
      </c>
      <c r="E93" s="12">
        <v>-1.50135218292717E-2</v>
      </c>
      <c r="F93" s="12">
        <v>-1.5013034864182401E-2</v>
      </c>
      <c r="G93" s="12">
        <v>0.15529323975766801</v>
      </c>
    </row>
    <row r="94" spans="3:7" s="12" customFormat="1" ht="14" hidden="1" x14ac:dyDescent="0.15">
      <c r="C94" s="12" t="s">
        <v>30</v>
      </c>
      <c r="D94" s="12">
        <v>5</v>
      </c>
      <c r="E94" s="12">
        <v>-4.2377735691999999E-3</v>
      </c>
      <c r="F94" s="12">
        <v>-4.2372307999585298E-3</v>
      </c>
      <c r="G94" s="12">
        <v>0.49732954722304201</v>
      </c>
    </row>
    <row r="95" spans="3:7" s="12" customFormat="1" ht="14" hidden="1" x14ac:dyDescent="0.15">
      <c r="C95" s="12" t="s">
        <v>31</v>
      </c>
      <c r="D95" s="12">
        <v>5</v>
      </c>
      <c r="E95" s="12">
        <v>-0.1108</v>
      </c>
      <c r="F95" s="12">
        <v>-0.110300080999991</v>
      </c>
      <c r="G95" s="12">
        <v>0.391266739872969</v>
      </c>
    </row>
    <row r="96" spans="3:7" s="12" customFormat="1" ht="14" hidden="1" x14ac:dyDescent="0.15">
      <c r="C96" s="12" t="s">
        <v>32</v>
      </c>
      <c r="D96" s="12">
        <v>5</v>
      </c>
      <c r="E96" s="12">
        <v>-1.4052960787789301E-2</v>
      </c>
      <c r="F96" s="12">
        <v>-1.3839415399957001E-2</v>
      </c>
      <c r="G96" s="12">
        <v>0.49589359931931498</v>
      </c>
    </row>
    <row r="97" spans="3:7" s="12" customFormat="1" ht="14" hidden="1" x14ac:dyDescent="0.15">
      <c r="C97" s="12" t="s">
        <v>33</v>
      </c>
      <c r="D97" s="12">
        <v>5</v>
      </c>
      <c r="E97" s="12">
        <v>-0.13220092947039999</v>
      </c>
      <c r="F97" s="12">
        <v>-0.13144112040004099</v>
      </c>
      <c r="G97" s="12">
        <v>0.37738701760703097</v>
      </c>
    </row>
    <row r="98" spans="3:7" s="12" customFormat="1" ht="14" hidden="1" x14ac:dyDescent="0.15">
      <c r="C98" s="12" t="s">
        <v>34</v>
      </c>
      <c r="D98" s="12">
        <v>5</v>
      </c>
      <c r="E98" s="12">
        <v>-1.80574250178E-2</v>
      </c>
      <c r="F98" s="12">
        <v>-1.5840280726706599E-2</v>
      </c>
      <c r="G98" s="12">
        <v>0.23383497752353</v>
      </c>
    </row>
    <row r="99" spans="3:7" s="12" customFormat="1" ht="14" hidden="1" x14ac:dyDescent="0.15">
      <c r="C99" s="12" t="s">
        <v>35</v>
      </c>
      <c r="D99" s="12">
        <v>5</v>
      </c>
      <c r="E99" s="12">
        <v>-1.7147338518000001E-3</v>
      </c>
      <c r="F99" s="12">
        <v>-1.71434820003924E-3</v>
      </c>
      <c r="G99" s="12">
        <v>0.49985258693982398</v>
      </c>
    </row>
    <row r="100" spans="3:7" s="12" customFormat="1" ht="14" hidden="1" x14ac:dyDescent="0.15">
      <c r="C100" s="12" t="s">
        <v>36</v>
      </c>
      <c r="D100" s="12">
        <v>5</v>
      </c>
      <c r="E100" s="12">
        <v>-6.8826236048000001E-3</v>
      </c>
      <c r="F100" s="12">
        <v>-6.8815951999567897E-3</v>
      </c>
      <c r="G100" s="12">
        <v>0.49468469718742702</v>
      </c>
    </row>
    <row r="101" spans="3:7" s="12" customFormat="1" ht="14" hidden="1" x14ac:dyDescent="0.15">
      <c r="C101" s="12" t="s">
        <v>18</v>
      </c>
      <c r="D101" s="12">
        <v>6</v>
      </c>
      <c r="E101" s="12">
        <v>-3.4000000000000002E-2</v>
      </c>
      <c r="F101" s="12">
        <v>-2.8725627600010701E-2</v>
      </c>
      <c r="G101" s="12">
        <v>0.273856649952052</v>
      </c>
    </row>
    <row r="102" spans="3:7" s="12" customFormat="1" ht="14" hidden="1" x14ac:dyDescent="0.15">
      <c r="C102" s="12" t="s">
        <v>19</v>
      </c>
      <c r="D102" s="12">
        <v>6</v>
      </c>
      <c r="E102" s="12">
        <v>-4.7414966219400001E-2</v>
      </c>
      <c r="F102" s="12">
        <v>-4.7414380600002901E-2</v>
      </c>
      <c r="G102" s="12">
        <v>2.8231921762068998E-2</v>
      </c>
    </row>
    <row r="103" spans="3:7" s="12" customFormat="1" ht="14" hidden="1" x14ac:dyDescent="0.15">
      <c r="C103" s="12" t="s">
        <v>20</v>
      </c>
      <c r="D103" s="12">
        <v>6</v>
      </c>
      <c r="E103" s="12">
        <v>-6.96E-3</v>
      </c>
      <c r="F103" s="12">
        <v>-1.5082700000448299E-3</v>
      </c>
      <c r="G103" s="12">
        <v>0.30826898078097098</v>
      </c>
    </row>
    <row r="104" spans="3:7" s="12" customFormat="1" ht="14" hidden="1" x14ac:dyDescent="0.15">
      <c r="C104" s="12" t="s">
        <v>21</v>
      </c>
      <c r="D104" s="12">
        <v>6</v>
      </c>
      <c r="E104" s="12">
        <v>-1.7648500356E-3</v>
      </c>
      <c r="F104" s="12">
        <v>-1.1792886519970099E-3</v>
      </c>
      <c r="G104" s="12">
        <v>0.16596163797107399</v>
      </c>
    </row>
    <row r="105" spans="3:7" s="12" customFormat="1" ht="14" hidden="1" x14ac:dyDescent="0.15">
      <c r="C105" s="12" t="s">
        <v>22</v>
      </c>
      <c r="D105" s="12">
        <v>6</v>
      </c>
      <c r="E105" s="12">
        <v>-1.7000000000000001E-2</v>
      </c>
      <c r="F105" s="12">
        <v>-1.7000000000052799E-2</v>
      </c>
      <c r="G105" s="12">
        <v>0.30968534914560297</v>
      </c>
    </row>
    <row r="106" spans="3:7" s="12" customFormat="1" ht="14" hidden="1" x14ac:dyDescent="0.15">
      <c r="C106" s="12" t="s">
        <v>23</v>
      </c>
      <c r="D106" s="12">
        <v>6</v>
      </c>
      <c r="E106" s="12">
        <v>-7.1999999999999995E-2</v>
      </c>
      <c r="F106" s="12">
        <v>-6.5806536199943394E-2</v>
      </c>
      <c r="G106" s="12">
        <v>8.6857844861405298E-2</v>
      </c>
    </row>
    <row r="107" spans="3:7" s="12" customFormat="1" ht="14" hidden="1" x14ac:dyDescent="0.15">
      <c r="C107" s="12" t="s">
        <v>24</v>
      </c>
      <c r="D107" s="12">
        <v>6</v>
      </c>
      <c r="E107" s="12">
        <v>-5.0000000000000001E-3</v>
      </c>
      <c r="F107" s="12">
        <v>-4.6494243000552203E-3</v>
      </c>
      <c r="G107" s="12">
        <v>0.29845169451998599</v>
      </c>
    </row>
    <row r="108" spans="3:7" s="12" customFormat="1" ht="14" hidden="1" x14ac:dyDescent="0.15">
      <c r="C108" s="12" t="s">
        <v>25</v>
      </c>
      <c r="D108" s="12">
        <v>6</v>
      </c>
      <c r="E108" s="12">
        <v>-1.1556854558576E-2</v>
      </c>
      <c r="F108" s="12">
        <v>-1.1556854558534699E-2</v>
      </c>
      <c r="G108" s="12">
        <v>8.9305662750328002E-2</v>
      </c>
    </row>
    <row r="109" spans="3:7" s="12" customFormat="1" ht="14" hidden="1" x14ac:dyDescent="0.15">
      <c r="C109" s="12" t="s">
        <v>26</v>
      </c>
      <c r="D109" s="12">
        <v>6</v>
      </c>
      <c r="E109" s="12">
        <v>-4.2625074210000001E-3</v>
      </c>
      <c r="F109" s="12">
        <v>-4.2615789999444998E-3</v>
      </c>
      <c r="G109" s="12">
        <v>0.298325044509473</v>
      </c>
    </row>
    <row r="110" spans="3:7" s="12" customFormat="1" ht="14" hidden="1" x14ac:dyDescent="0.15">
      <c r="C110" s="12" t="s">
        <v>27</v>
      </c>
      <c r="D110" s="12">
        <v>6</v>
      </c>
      <c r="E110" s="12">
        <v>-6.9958586855800003E-2</v>
      </c>
      <c r="F110" s="12">
        <v>-5.1665941999090102E-2</v>
      </c>
      <c r="G110" s="12">
        <v>0.23262896507453101</v>
      </c>
    </row>
    <row r="111" spans="3:7" s="12" customFormat="1" ht="14" hidden="1" x14ac:dyDescent="0.15">
      <c r="C111" s="12" t="s">
        <v>28</v>
      </c>
      <c r="D111" s="12">
        <v>6</v>
      </c>
      <c r="E111" s="12">
        <v>-2.4199999999999998E-3</v>
      </c>
      <c r="F111" s="12">
        <v>-2.4200000000291801E-3</v>
      </c>
      <c r="G111" s="12">
        <v>0.14990115236172899</v>
      </c>
    </row>
    <row r="112" spans="3:7" s="12" customFormat="1" ht="14" hidden="1" x14ac:dyDescent="0.15">
      <c r="C112" s="12" t="s">
        <v>29</v>
      </c>
      <c r="D112" s="12">
        <v>6</v>
      </c>
      <c r="E112" s="12">
        <v>-1.50135218292717E-2</v>
      </c>
      <c r="F112" s="12">
        <v>-1.5013034864182401E-2</v>
      </c>
      <c r="G112" s="12">
        <v>0.15271296617993699</v>
      </c>
    </row>
    <row r="113" spans="3:7" s="12" customFormat="1" ht="14" hidden="1" x14ac:dyDescent="0.15">
      <c r="C113" s="12" t="s">
        <v>30</v>
      </c>
      <c r="D113" s="12">
        <v>6</v>
      </c>
      <c r="E113" s="12">
        <v>-4.2377735691999999E-3</v>
      </c>
      <c r="F113" s="12">
        <v>-4.2372307999585298E-3</v>
      </c>
      <c r="G113" s="12">
        <v>0.298349778368319</v>
      </c>
    </row>
    <row r="114" spans="3:7" s="12" customFormat="1" ht="14" hidden="1" x14ac:dyDescent="0.15">
      <c r="C114" s="12" t="s">
        <v>31</v>
      </c>
      <c r="D114" s="12">
        <v>6</v>
      </c>
      <c r="E114" s="12">
        <v>-0.1108</v>
      </c>
      <c r="F114" s="12">
        <v>-0.11080000000004001</v>
      </c>
      <c r="G114" s="12">
        <v>0.19228697102241599</v>
      </c>
    </row>
    <row r="115" spans="3:7" s="12" customFormat="1" ht="14" hidden="1" x14ac:dyDescent="0.15">
      <c r="C115" s="12" t="s">
        <v>32</v>
      </c>
      <c r="D115" s="12">
        <v>6</v>
      </c>
      <c r="E115" s="12">
        <v>-1.40529607877262E-2</v>
      </c>
      <c r="F115" s="12">
        <v>-1.3022548400044799E-2</v>
      </c>
      <c r="G115" s="12">
        <v>0.29691383046488301</v>
      </c>
    </row>
    <row r="116" spans="3:7" s="12" customFormat="1" ht="14" hidden="1" x14ac:dyDescent="0.15">
      <c r="C116" s="12" t="s">
        <v>33</v>
      </c>
      <c r="D116" s="12">
        <v>6</v>
      </c>
      <c r="E116" s="12">
        <v>-0.13220092947039999</v>
      </c>
      <c r="F116" s="12">
        <v>-0.13133963584800801</v>
      </c>
      <c r="G116" s="12">
        <v>0.178407248749643</v>
      </c>
    </row>
    <row r="117" spans="3:7" s="12" customFormat="1" ht="14" hidden="1" x14ac:dyDescent="0.15">
      <c r="C117" s="12" t="s">
        <v>34</v>
      </c>
      <c r="D117" s="12">
        <v>6</v>
      </c>
      <c r="E117" s="12">
        <v>-1.80574250178E-2</v>
      </c>
      <c r="F117" s="12">
        <v>-1.8057182199982001E-2</v>
      </c>
      <c r="G117" s="12">
        <v>0.13323635094619499</v>
      </c>
    </row>
    <row r="118" spans="3:7" s="12" customFormat="1" ht="14" hidden="1" x14ac:dyDescent="0.15">
      <c r="C118" s="12" t="s">
        <v>35</v>
      </c>
      <c r="D118" s="12">
        <v>6</v>
      </c>
      <c r="E118" s="12">
        <v>-1.7147338518000001E-3</v>
      </c>
      <c r="F118" s="12">
        <v>-1.71434820003924E-3</v>
      </c>
      <c r="G118" s="12">
        <v>0.30087281807607302</v>
      </c>
    </row>
    <row r="119" spans="3:7" s="12" customFormat="1" ht="14" hidden="1" x14ac:dyDescent="0.15">
      <c r="C119" s="12" t="s">
        <v>36</v>
      </c>
      <c r="D119" s="12">
        <v>6</v>
      </c>
      <c r="E119" s="12">
        <v>-6.8826236048000001E-3</v>
      </c>
      <c r="F119" s="12">
        <v>-6.8815951999567897E-3</v>
      </c>
      <c r="G119" s="12">
        <v>0.29570492832335998</v>
      </c>
    </row>
    <row r="120" spans="3:7" s="12" customFormat="1" ht="14" hidden="1" x14ac:dyDescent="0.15">
      <c r="C120" s="12" t="s">
        <v>18</v>
      </c>
      <c r="D120" s="12">
        <v>7</v>
      </c>
      <c r="E120" s="12">
        <v>-3.4000000000000002E-2</v>
      </c>
      <c r="F120" s="12">
        <v>-2.8725627600010701E-2</v>
      </c>
      <c r="G120" s="12">
        <v>7.2660370794220594E-2</v>
      </c>
    </row>
    <row r="121" spans="3:7" s="12" customFormat="1" ht="14" hidden="1" x14ac:dyDescent="0.15">
      <c r="C121" s="12" t="s">
        <v>19</v>
      </c>
      <c r="D121" s="12">
        <v>7</v>
      </c>
      <c r="E121" s="12">
        <v>-4.7414966219400001E-2</v>
      </c>
      <c r="F121" s="12">
        <v>-4.7414380600002901E-2</v>
      </c>
      <c r="G121" s="12">
        <v>-2.20671480260968E-2</v>
      </c>
    </row>
    <row r="122" spans="3:7" s="12" customFormat="1" ht="14" hidden="1" x14ac:dyDescent="0.15">
      <c r="C122" s="12" t="s">
        <v>20</v>
      </c>
      <c r="D122" s="12">
        <v>7</v>
      </c>
      <c r="E122" s="12">
        <v>-6.96E-3</v>
      </c>
      <c r="F122" s="12">
        <v>-1.87755759998254E-3</v>
      </c>
      <c r="G122" s="12">
        <v>0.107072701636795</v>
      </c>
    </row>
    <row r="123" spans="3:7" s="12" customFormat="1" ht="14" hidden="1" x14ac:dyDescent="0.15">
      <c r="C123" s="12" t="s">
        <v>21</v>
      </c>
      <c r="D123" s="12">
        <v>7</v>
      </c>
      <c r="E123" s="12">
        <v>-1.7648500356E-3</v>
      </c>
      <c r="F123" s="12">
        <v>-6.1912257331187004E-4</v>
      </c>
      <c r="G123" s="12">
        <v>0.10719049164318201</v>
      </c>
    </row>
    <row r="124" spans="3:7" s="12" customFormat="1" ht="14" hidden="1" x14ac:dyDescent="0.15">
      <c r="C124" s="12" t="s">
        <v>22</v>
      </c>
      <c r="D124" s="12">
        <v>7</v>
      </c>
      <c r="E124" s="12">
        <v>-1.7000000000000001E-2</v>
      </c>
      <c r="F124" s="12">
        <v>-1.1306455200042399E-2</v>
      </c>
      <c r="G124" s="12">
        <v>0.108489069996637</v>
      </c>
    </row>
    <row r="125" spans="3:7" s="12" customFormat="1" ht="14" hidden="1" x14ac:dyDescent="0.15">
      <c r="C125" s="12" t="s">
        <v>23</v>
      </c>
      <c r="D125" s="12">
        <v>7</v>
      </c>
      <c r="E125" s="12">
        <v>-7.1999999999999995E-2</v>
      </c>
      <c r="F125" s="12">
        <v>-7.2000000000002701E-2</v>
      </c>
      <c r="G125" s="12">
        <v>-1.37402947134805E-2</v>
      </c>
    </row>
    <row r="126" spans="3:7" s="12" customFormat="1" ht="14" hidden="1" x14ac:dyDescent="0.15">
      <c r="C126" s="12" t="s">
        <v>24</v>
      </c>
      <c r="D126" s="12">
        <v>7</v>
      </c>
      <c r="E126" s="12">
        <v>-5.0000000000000001E-3</v>
      </c>
      <c r="F126" s="12">
        <v>-4.9999999999954499E-3</v>
      </c>
      <c r="G126" s="12">
        <v>9.7255415372719894E-2</v>
      </c>
    </row>
    <row r="127" spans="3:7" s="12" customFormat="1" ht="14" hidden="1" x14ac:dyDescent="0.15">
      <c r="C127" s="12" t="s">
        <v>25</v>
      </c>
      <c r="D127" s="12">
        <v>7</v>
      </c>
      <c r="E127" s="12">
        <v>-1.3841570451540001E-2</v>
      </c>
      <c r="F127" s="12">
        <v>-1.3841570451518201E-2</v>
      </c>
      <c r="G127" s="12">
        <v>1.9955520474824798E-2</v>
      </c>
    </row>
    <row r="128" spans="3:7" s="12" customFormat="1" ht="14" hidden="1" x14ac:dyDescent="0.15">
      <c r="C128" s="12" t="s">
        <v>26</v>
      </c>
      <c r="D128" s="12">
        <v>7</v>
      </c>
      <c r="E128" s="12">
        <v>-4.2625074210000001E-3</v>
      </c>
      <c r="F128" s="12">
        <v>-4.2615789999444998E-3</v>
      </c>
      <c r="G128" s="12">
        <v>9.7128765358050498E-2</v>
      </c>
    </row>
    <row r="129" spans="3:7" s="12" customFormat="1" ht="14" hidden="1" x14ac:dyDescent="0.15">
      <c r="C129" s="12" t="s">
        <v>27</v>
      </c>
      <c r="D129" s="12">
        <v>7</v>
      </c>
      <c r="E129" s="12">
        <v>-6.9958586855800003E-2</v>
      </c>
      <c r="F129" s="12">
        <v>-6.9957344200020102E-2</v>
      </c>
      <c r="G129" s="12">
        <v>3.1432685924076303E-2</v>
      </c>
    </row>
    <row r="130" spans="3:7" s="12" customFormat="1" ht="14" hidden="1" x14ac:dyDescent="0.15">
      <c r="C130" s="12" t="s">
        <v>28</v>
      </c>
      <c r="D130" s="12">
        <v>7</v>
      </c>
      <c r="E130" s="12">
        <v>-2.4199999999999998E-3</v>
      </c>
      <c r="F130" s="12">
        <v>-2.4200000000291801E-3</v>
      </c>
      <c r="G130" s="12">
        <v>4.93030127776653E-2</v>
      </c>
    </row>
    <row r="131" spans="3:7" s="12" customFormat="1" ht="14" hidden="1" x14ac:dyDescent="0.15">
      <c r="C131" s="12" t="s">
        <v>29</v>
      </c>
      <c r="D131" s="12">
        <v>7</v>
      </c>
      <c r="E131" s="12">
        <v>-1.50135218292717E-2</v>
      </c>
      <c r="F131" s="12">
        <v>-1.5013034864182401E-2</v>
      </c>
      <c r="G131" s="12">
        <v>8.6377750930101901E-2</v>
      </c>
    </row>
    <row r="132" spans="3:7" s="12" customFormat="1" ht="14" hidden="1" x14ac:dyDescent="0.15">
      <c r="C132" s="12" t="s">
        <v>30</v>
      </c>
      <c r="D132" s="12">
        <v>7</v>
      </c>
      <c r="E132" s="12">
        <v>-4.2377735691999999E-3</v>
      </c>
      <c r="F132" s="12">
        <v>-4.2372307999585298E-3</v>
      </c>
      <c r="G132" s="12">
        <v>9.7153499187982106E-2</v>
      </c>
    </row>
    <row r="133" spans="3:7" s="12" customFormat="1" ht="14" hidden="1" x14ac:dyDescent="0.15">
      <c r="C133" s="12" t="s">
        <v>31</v>
      </c>
      <c r="D133" s="12">
        <v>7</v>
      </c>
      <c r="E133" s="12">
        <v>-0.1108</v>
      </c>
      <c r="F133" s="12">
        <v>-6.09321590886793E-2</v>
      </c>
      <c r="G133" s="12">
        <v>-8.9093081616482602E-3</v>
      </c>
    </row>
    <row r="134" spans="3:7" s="12" customFormat="1" ht="14" hidden="1" x14ac:dyDescent="0.15">
      <c r="C134" s="12" t="s">
        <v>32</v>
      </c>
      <c r="D134" s="12">
        <v>7</v>
      </c>
      <c r="E134" s="12">
        <v>-1.40529607878825E-2</v>
      </c>
      <c r="F134" s="12">
        <v>-1.32354257999623E-2</v>
      </c>
      <c r="G134" s="12">
        <v>9.5717551297045705E-2</v>
      </c>
    </row>
    <row r="135" spans="3:7" s="12" customFormat="1" ht="14" hidden="1" x14ac:dyDescent="0.15">
      <c r="C135" s="12" t="s">
        <v>33</v>
      </c>
      <c r="D135" s="12">
        <v>7</v>
      </c>
      <c r="E135" s="12">
        <v>-0.13220092947039999</v>
      </c>
      <c r="F135" s="12">
        <v>-0.13174311520003801</v>
      </c>
      <c r="G135" s="12">
        <v>-2.2789030422344699E-2</v>
      </c>
    </row>
    <row r="136" spans="3:7" s="12" customFormat="1" ht="14" hidden="1" x14ac:dyDescent="0.15">
      <c r="C136" s="12" t="s">
        <v>34</v>
      </c>
      <c r="D136" s="12">
        <v>7</v>
      </c>
      <c r="E136" s="12">
        <v>-1.80574250178E-2</v>
      </c>
      <c r="F136" s="12">
        <v>-1.8057182199982001E-2</v>
      </c>
      <c r="G136" s="12">
        <v>3.2638211370296197E-2</v>
      </c>
    </row>
    <row r="137" spans="3:7" s="12" customFormat="1" ht="14" hidden="1" x14ac:dyDescent="0.15">
      <c r="C137" s="12" t="s">
        <v>35</v>
      </c>
      <c r="D137" s="12">
        <v>7</v>
      </c>
      <c r="E137" s="12">
        <v>-1.7147338518000001E-3</v>
      </c>
      <c r="F137" s="12">
        <v>-1.71434820003924E-3</v>
      </c>
      <c r="G137" s="12">
        <v>9.9676538924200003E-2</v>
      </c>
    </row>
    <row r="138" spans="3:7" s="12" customFormat="1" ht="14" hidden="1" x14ac:dyDescent="0.15">
      <c r="C138" s="12" t="s">
        <v>36</v>
      </c>
      <c r="D138" s="12">
        <v>7</v>
      </c>
      <c r="E138" s="12">
        <v>-6.8826236048000001E-3</v>
      </c>
      <c r="F138" s="12">
        <v>-6.8815951999567897E-3</v>
      </c>
      <c r="G138" s="12">
        <v>9.4508649158207503E-2</v>
      </c>
    </row>
    <row r="139" spans="3:7" s="12" customFormat="1" ht="14" hidden="1" x14ac:dyDescent="0.15">
      <c r="C139" s="12" t="s">
        <v>18</v>
      </c>
      <c r="D139" s="12">
        <v>8</v>
      </c>
      <c r="E139" s="12">
        <v>-3.4000000000000002E-2</v>
      </c>
      <c r="F139" s="12">
        <v>-3.3999999999991801E-2</v>
      </c>
      <c r="G139" s="12">
        <v>-3.2643354940987503E-2</v>
      </c>
    </row>
    <row r="140" spans="3:7" s="12" customFormat="1" ht="14" hidden="1" x14ac:dyDescent="0.15">
      <c r="C140" s="12" t="s">
        <v>19</v>
      </c>
      <c r="D140" s="12">
        <v>8</v>
      </c>
      <c r="E140" s="12">
        <v>-4.8000000000000001E-2</v>
      </c>
      <c r="F140" s="12">
        <v>-4.8000000000001798E-2</v>
      </c>
      <c r="G140" s="12">
        <v>-4.76608387354042E-2</v>
      </c>
    </row>
    <row r="141" spans="3:7" s="12" customFormat="1" ht="14" hidden="1" x14ac:dyDescent="0.15">
      <c r="C141" s="12" t="s">
        <v>20</v>
      </c>
      <c r="D141" s="12">
        <v>8</v>
      </c>
      <c r="E141" s="12">
        <v>-6.96E-3</v>
      </c>
      <c r="F141" s="12">
        <v>-6.96000000004915E-3</v>
      </c>
      <c r="G141" s="12">
        <v>-5.6033549410489701E-3</v>
      </c>
    </row>
    <row r="142" spans="3:7" s="12" customFormat="1" ht="14" hidden="1" x14ac:dyDescent="0.15">
      <c r="C142" s="12" t="s">
        <v>21</v>
      </c>
      <c r="D142" s="12">
        <v>8</v>
      </c>
      <c r="E142" s="12">
        <v>-2.2499999999999998E-3</v>
      </c>
      <c r="F142" s="12">
        <v>-2.2500000000036401E-3</v>
      </c>
      <c r="G142" s="12">
        <v>-8.9335494094037202E-4</v>
      </c>
    </row>
    <row r="143" spans="3:7" s="12" customFormat="1" ht="14" hidden="1" x14ac:dyDescent="0.15">
      <c r="C143" s="12" t="s">
        <v>22</v>
      </c>
      <c r="D143" s="12">
        <v>8</v>
      </c>
      <c r="E143" s="12">
        <v>-1.7000000000000001E-2</v>
      </c>
      <c r="F143" s="12">
        <v>-1.7000000000052799E-2</v>
      </c>
      <c r="G143" s="12">
        <v>-1.5643354940973402E-2</v>
      </c>
    </row>
    <row r="144" spans="3:7" s="12" customFormat="1" ht="14" hidden="1" x14ac:dyDescent="0.15">
      <c r="C144" s="12" t="s">
        <v>23</v>
      </c>
      <c r="D144" s="12">
        <v>8</v>
      </c>
      <c r="E144" s="12">
        <v>-7.1999999999999995E-2</v>
      </c>
      <c r="F144" s="12">
        <v>-7.2000000000002701E-2</v>
      </c>
      <c r="G144" s="12">
        <v>-7.1321677470505995E-2</v>
      </c>
    </row>
    <row r="145" spans="3:7" s="12" customFormat="1" ht="14" hidden="1" x14ac:dyDescent="0.15">
      <c r="C145" s="12" t="s">
        <v>24</v>
      </c>
      <c r="D145" s="12">
        <v>8</v>
      </c>
      <c r="E145" s="12">
        <v>-5.0000000000000001E-3</v>
      </c>
      <c r="F145" s="12">
        <v>-4.9999999999954499E-3</v>
      </c>
      <c r="G145" s="12">
        <v>-3.6433549410356801E-3</v>
      </c>
    </row>
    <row r="146" spans="3:7" s="12" customFormat="1" ht="14" hidden="1" x14ac:dyDescent="0.15">
      <c r="C146" s="12" t="s">
        <v>25</v>
      </c>
      <c r="D146" s="12">
        <v>8</v>
      </c>
      <c r="E146" s="12">
        <v>-1.54041656762353E-2</v>
      </c>
      <c r="F146" s="12">
        <v>-1.54041656762729E-2</v>
      </c>
      <c r="G146" s="12">
        <v>-1.49365446244218E-2</v>
      </c>
    </row>
    <row r="147" spans="3:7" s="12" customFormat="1" ht="14" hidden="1" x14ac:dyDescent="0.15">
      <c r="C147" s="12" t="s">
        <v>26</v>
      </c>
      <c r="D147" s="12">
        <v>8</v>
      </c>
      <c r="E147" s="12">
        <v>-5.1900000000000002E-3</v>
      </c>
      <c r="F147" s="12">
        <v>-5.1899999999705003E-3</v>
      </c>
      <c r="G147" s="12">
        <v>-3.8333549409764701E-3</v>
      </c>
    </row>
    <row r="148" spans="3:7" s="12" customFormat="1" ht="14" hidden="1" x14ac:dyDescent="0.15">
      <c r="C148" s="12" t="s">
        <v>27</v>
      </c>
      <c r="D148" s="12">
        <v>8</v>
      </c>
      <c r="E148" s="12">
        <v>-7.1199999999999999E-2</v>
      </c>
      <c r="F148" s="12">
        <v>-7.1199999999976199E-2</v>
      </c>
      <c r="G148" s="12">
        <v>-6.9843354941012001E-2</v>
      </c>
    </row>
    <row r="149" spans="3:7" s="12" customFormat="1" ht="14" hidden="1" x14ac:dyDescent="0.15">
      <c r="C149" s="12" t="s">
        <v>28</v>
      </c>
      <c r="D149" s="12">
        <v>8</v>
      </c>
      <c r="E149" s="12">
        <v>-2.4199999999999998E-3</v>
      </c>
      <c r="F149" s="12">
        <v>-2.4200000000291801E-3</v>
      </c>
      <c r="G149" s="12">
        <v>-1.7416774706521801E-3</v>
      </c>
    </row>
    <row r="150" spans="3:7" s="12" customFormat="1" ht="14" hidden="1" x14ac:dyDescent="0.15">
      <c r="C150" s="12" t="s">
        <v>29</v>
      </c>
      <c r="D150" s="12">
        <v>8</v>
      </c>
      <c r="E150" s="12">
        <v>-1.55E-2</v>
      </c>
      <c r="F150" s="12">
        <v>-1.5499999999974499E-2</v>
      </c>
      <c r="G150" s="12">
        <v>-1.4143354940976301E-2</v>
      </c>
    </row>
    <row r="151" spans="3:7" s="12" customFormat="1" ht="14" hidden="1" x14ac:dyDescent="0.15">
      <c r="C151" s="12" t="s">
        <v>30</v>
      </c>
      <c r="D151" s="12">
        <v>6</v>
      </c>
      <c r="E151" s="12">
        <v>-4.7800000000000004E-3</v>
      </c>
      <c r="F151" s="12">
        <v>-4.7799999999824701E-3</v>
      </c>
      <c r="G151" s="12">
        <v>-3.4233549409578199E-3</v>
      </c>
    </row>
    <row r="152" spans="3:7" s="12" customFormat="1" ht="14" hidden="1" x14ac:dyDescent="0.15">
      <c r="C152" s="12" t="s">
        <v>31</v>
      </c>
      <c r="D152" s="12">
        <v>8</v>
      </c>
      <c r="E152" s="12">
        <v>-0.1108</v>
      </c>
      <c r="F152" s="12">
        <v>-0.11080000000004001</v>
      </c>
      <c r="G152" s="12">
        <v>-0.109443354941685</v>
      </c>
    </row>
    <row r="153" spans="3:7" s="12" customFormat="1" ht="14" hidden="1" x14ac:dyDescent="0.15">
      <c r="C153" s="12" t="s">
        <v>32</v>
      </c>
      <c r="D153" s="12">
        <v>8</v>
      </c>
      <c r="E153" s="12">
        <v>-1.5599999999999999E-2</v>
      </c>
      <c r="F153" s="12">
        <v>-1.5599999999949399E-2</v>
      </c>
      <c r="G153" s="12">
        <v>-1.4243354940859701E-2</v>
      </c>
    </row>
    <row r="154" spans="3:7" s="12" customFormat="1" ht="14" hidden="1" x14ac:dyDescent="0.15">
      <c r="C154" s="12" t="s">
        <v>33</v>
      </c>
      <c r="D154" s="12">
        <v>8</v>
      </c>
      <c r="E154" s="12">
        <v>-0.13300000000000001</v>
      </c>
      <c r="F154" s="12">
        <v>-0.133000000000038</v>
      </c>
      <c r="G154" s="12">
        <v>-0.13164335494097401</v>
      </c>
    </row>
    <row r="155" spans="3:7" s="12" customFormat="1" ht="14" hidden="1" x14ac:dyDescent="0.15">
      <c r="C155" s="12" t="s">
        <v>34</v>
      </c>
      <c r="D155" s="12">
        <v>8</v>
      </c>
      <c r="E155" s="12">
        <v>-1.83E-2</v>
      </c>
      <c r="F155" s="12">
        <v>-1.8299999999953801E-2</v>
      </c>
      <c r="G155" s="12">
        <v>-1.7621677470488002E-2</v>
      </c>
    </row>
    <row r="156" spans="3:7" s="12" customFormat="1" ht="14" hidden="1" x14ac:dyDescent="0.15">
      <c r="C156" s="12" t="s">
        <v>35</v>
      </c>
      <c r="D156" s="12">
        <v>8</v>
      </c>
      <c r="E156" s="12">
        <v>-2.0999999999999999E-3</v>
      </c>
      <c r="F156" s="12">
        <v>-2.1000000000412902E-3</v>
      </c>
      <c r="G156" s="12">
        <v>-7.4335494105071099E-4</v>
      </c>
    </row>
    <row r="157" spans="3:7" s="12" customFormat="1" ht="14" hidden="1" x14ac:dyDescent="0.15">
      <c r="C157" s="12" t="s">
        <v>36</v>
      </c>
      <c r="D157" s="12">
        <v>8</v>
      </c>
      <c r="E157" s="12">
        <v>-7.9100000000000004E-3</v>
      </c>
      <c r="F157" s="12">
        <v>-7.9100000000380498E-3</v>
      </c>
      <c r="G157" s="12">
        <v>-6.5533549409018104E-3</v>
      </c>
    </row>
    <row r="158" spans="3:7" s="12" customFormat="1" ht="14" x14ac:dyDescent="0.15"/>
    <row r="159" spans="3:7" s="12" customFormat="1" ht="14" x14ac:dyDescent="0.15"/>
    <row r="160" spans="3:7" s="12" customFormat="1" ht="14" x14ac:dyDescent="0.15"/>
    <row r="161" spans="1:10" s="12" customFormat="1" ht="14" x14ac:dyDescent="0.15"/>
    <row r="162" spans="1:10" s="12" customFormat="1" ht="14" x14ac:dyDescent="0.15">
      <c r="A162" s="12" t="s">
        <v>14</v>
      </c>
    </row>
    <row r="163" spans="1:10" s="12" customFormat="1" ht="14" x14ac:dyDescent="0.15">
      <c r="A163" s="12" t="s">
        <v>138</v>
      </c>
      <c r="B163" s="12" t="s">
        <v>15</v>
      </c>
      <c r="C163" s="12" t="s">
        <v>137</v>
      </c>
      <c r="D163" s="12" t="s">
        <v>16</v>
      </c>
      <c r="E163" s="12" t="s">
        <v>139</v>
      </c>
      <c r="F163" s="12" t="s">
        <v>140</v>
      </c>
      <c r="G163" s="12" t="s">
        <v>141</v>
      </c>
      <c r="I163" s="12" t="s">
        <v>37</v>
      </c>
    </row>
    <row r="164" spans="1:10" s="12" customFormat="1" ht="14" x14ac:dyDescent="0.15">
      <c r="A164" s="16">
        <v>6.1823802160000003</v>
      </c>
      <c r="B164" s="12">
        <f t="shared" ref="B164:B227" si="0">0.848*10.9</f>
        <v>9.2431999999999999</v>
      </c>
      <c r="C164" s="12">
        <v>89.09</v>
      </c>
      <c r="D164" s="12" t="s">
        <v>18</v>
      </c>
      <c r="E164" s="12">
        <f>E6*A164*B164*C164*0.001</f>
        <v>-0.17309556346376578</v>
      </c>
      <c r="F164" s="12">
        <f t="shared" ref="F164:F227" si="1">A164*B164*F6*0.001*C164</f>
        <v>-0.17309556346376578</v>
      </c>
      <c r="G164" s="12">
        <f t="shared" ref="G164:G227" si="2">G6*A164*B164*C164*0.001</f>
        <v>0</v>
      </c>
      <c r="I164" s="12" t="s">
        <v>139</v>
      </c>
      <c r="J164" s="12" t="s">
        <v>141</v>
      </c>
    </row>
    <row r="165" spans="1:10" s="12" customFormat="1" ht="14" x14ac:dyDescent="0.15">
      <c r="A165" s="16">
        <v>6.1823802160000003</v>
      </c>
      <c r="B165" s="12">
        <f t="shared" si="0"/>
        <v>9.2431999999999999</v>
      </c>
      <c r="C165" s="12">
        <v>174.2</v>
      </c>
      <c r="D165" s="12" t="s">
        <v>19</v>
      </c>
      <c r="E165" s="12">
        <f t="shared" ref="E165:E227" si="3">E7*A165*B165*C165*0.001</f>
        <v>-0.45969426194876345</v>
      </c>
      <c r="F165" s="12">
        <f t="shared" si="1"/>
        <v>-0.45967572902237774</v>
      </c>
      <c r="G165" s="12">
        <f t="shared" si="2"/>
        <v>-0.39997630968889697</v>
      </c>
      <c r="I165" s="12">
        <f>SUM(E164:E182)</f>
        <v>-3.5369998567914798</v>
      </c>
      <c r="J165" s="12">
        <f>SUM(G164:G182)</f>
        <v>-1.4057723329595047</v>
      </c>
    </row>
    <row r="166" spans="1:10" s="12" customFormat="1" ht="14" x14ac:dyDescent="0.15">
      <c r="A166" s="16">
        <v>6.1823802160000003</v>
      </c>
      <c r="B166" s="12">
        <f t="shared" si="0"/>
        <v>9.2431999999999999</v>
      </c>
      <c r="C166" s="12">
        <v>133.11000000000001</v>
      </c>
      <c r="D166" s="12" t="s">
        <v>20</v>
      </c>
      <c r="E166" s="12">
        <f t="shared" si="3"/>
        <v>-5.2941712330071569E-2</v>
      </c>
      <c r="F166" s="12">
        <f t="shared" si="1"/>
        <v>0</v>
      </c>
      <c r="G166" s="12">
        <f t="shared" si="2"/>
        <v>0.45150824526729488</v>
      </c>
    </row>
    <row r="167" spans="1:10" s="12" customFormat="1" ht="14" x14ac:dyDescent="0.15">
      <c r="A167" s="16">
        <v>6.1823802160000003</v>
      </c>
      <c r="B167" s="12">
        <f t="shared" si="0"/>
        <v>9.2431999999999999</v>
      </c>
      <c r="C167" s="12">
        <v>121.16</v>
      </c>
      <c r="D167" s="12" t="s">
        <v>21</v>
      </c>
      <c r="E167" s="12">
        <f t="shared" si="3"/>
        <v>-5.121842649857153E-3</v>
      </c>
      <c r="F167" s="12">
        <f t="shared" si="1"/>
        <v>-5.1111533274815369E-3</v>
      </c>
      <c r="G167" s="12">
        <f t="shared" si="2"/>
        <v>0</v>
      </c>
    </row>
    <row r="168" spans="1:10" s="12" customFormat="1" ht="14" x14ac:dyDescent="0.15">
      <c r="A168" s="16">
        <v>6.1823802160000003</v>
      </c>
      <c r="B168" s="12">
        <f t="shared" si="0"/>
        <v>9.2431999999999999</v>
      </c>
      <c r="C168" s="12">
        <v>147.13</v>
      </c>
      <c r="D168" s="12" t="s">
        <v>22</v>
      </c>
      <c r="E168" s="12">
        <f t="shared" si="3"/>
        <v>-0.14293158745327117</v>
      </c>
      <c r="F168" s="12">
        <f t="shared" si="1"/>
        <v>0</v>
      </c>
      <c r="G168" s="12">
        <f t="shared" si="2"/>
        <v>0</v>
      </c>
    </row>
    <row r="169" spans="1:10" s="12" customFormat="1" ht="14" x14ac:dyDescent="0.15">
      <c r="A169" s="16">
        <v>6.1823802160000003</v>
      </c>
      <c r="B169" s="12">
        <f t="shared" si="0"/>
        <v>9.2431999999999999</v>
      </c>
      <c r="C169" s="12">
        <v>146.13999999999999</v>
      </c>
      <c r="D169" s="12" t="s">
        <v>23</v>
      </c>
      <c r="E169" s="12">
        <f t="shared" si="3"/>
        <v>-0.60128401761959838</v>
      </c>
      <c r="F169" s="12">
        <f t="shared" si="1"/>
        <v>-0.40916456576063875</v>
      </c>
      <c r="G169" s="12">
        <f t="shared" si="2"/>
        <v>-0.28910257593944322</v>
      </c>
    </row>
    <row r="170" spans="1:10" s="12" customFormat="1" ht="14" x14ac:dyDescent="0.15">
      <c r="A170" s="16">
        <v>6.1823802160000003</v>
      </c>
      <c r="B170" s="12">
        <f t="shared" si="0"/>
        <v>9.2431999999999999</v>
      </c>
      <c r="C170" s="12">
        <v>75.069999999999993</v>
      </c>
      <c r="D170" s="12" t="s">
        <v>24</v>
      </c>
      <c r="E170" s="12">
        <f t="shared" si="3"/>
        <v>-2.1449367046583585E-2</v>
      </c>
      <c r="F170" s="12">
        <f t="shared" si="1"/>
        <v>-1.5346210592195869E-2</v>
      </c>
      <c r="G170" s="12">
        <f t="shared" si="2"/>
        <v>0</v>
      </c>
    </row>
    <row r="171" spans="1:10" s="12" customFormat="1" ht="14" x14ac:dyDescent="0.15">
      <c r="A171" s="16">
        <v>6.1823802160000003</v>
      </c>
      <c r="B171" s="12">
        <f t="shared" si="0"/>
        <v>9.2431999999999999</v>
      </c>
      <c r="C171" s="12">
        <v>155.15459999999999</v>
      </c>
      <c r="D171" s="12" t="s">
        <v>25</v>
      </c>
      <c r="E171" s="12">
        <f t="shared" si="3"/>
        <v>-3.3015607276514564E-2</v>
      </c>
      <c r="F171" s="12">
        <f t="shared" si="1"/>
        <v>-3.3009568236484356E-2</v>
      </c>
      <c r="G171" s="12">
        <f t="shared" si="2"/>
        <v>0</v>
      </c>
    </row>
    <row r="172" spans="1:10" s="12" customFormat="1" ht="14" x14ac:dyDescent="0.15">
      <c r="A172" s="16">
        <v>6.1823802160000003</v>
      </c>
      <c r="B172" s="12">
        <f t="shared" si="0"/>
        <v>9.2431999999999999</v>
      </c>
      <c r="C172" s="12">
        <v>131.16999999999999</v>
      </c>
      <c r="D172" s="12" t="s">
        <v>26</v>
      </c>
      <c r="E172" s="12">
        <f t="shared" si="3"/>
        <v>-1.7260889505868127E-2</v>
      </c>
      <c r="F172" s="12">
        <f t="shared" si="1"/>
        <v>-1.7238765698496084E-2</v>
      </c>
      <c r="G172" s="12">
        <f t="shared" si="2"/>
        <v>0</v>
      </c>
    </row>
    <row r="173" spans="1:10" s="12" customFormat="1" ht="14" x14ac:dyDescent="0.15">
      <c r="A173" s="16">
        <v>6.1823802160000003</v>
      </c>
      <c r="B173" s="12">
        <f t="shared" si="0"/>
        <v>9.2431999999999999</v>
      </c>
      <c r="C173" s="12">
        <v>131.16999999999999</v>
      </c>
      <c r="D173" s="12" t="s">
        <v>27</v>
      </c>
      <c r="E173" s="12">
        <f t="shared" si="3"/>
        <v>-2.8600272631349361E-2</v>
      </c>
      <c r="F173" s="12">
        <f t="shared" si="1"/>
        <v>-2.8570660766097582E-2</v>
      </c>
      <c r="G173" s="12">
        <f t="shared" si="2"/>
        <v>0</v>
      </c>
    </row>
    <row r="174" spans="1:10" s="12" customFormat="1" ht="14" x14ac:dyDescent="0.15">
      <c r="A174" s="16">
        <v>6.1823802160000003</v>
      </c>
      <c r="B174" s="12">
        <f t="shared" si="0"/>
        <v>9.2431999999999999</v>
      </c>
      <c r="C174" s="12">
        <v>146.19</v>
      </c>
      <c r="D174" s="12" t="s">
        <v>28</v>
      </c>
      <c r="E174" s="12">
        <f t="shared" si="3"/>
        <v>-2.0216738467741923E-2</v>
      </c>
      <c r="F174" s="12">
        <f t="shared" si="1"/>
        <v>0</v>
      </c>
      <c r="G174" s="12">
        <f t="shared" si="2"/>
        <v>0</v>
      </c>
    </row>
    <row r="175" spans="1:10" s="12" customFormat="1" ht="14" x14ac:dyDescent="0.15">
      <c r="A175" s="16">
        <v>6.1823802160000003</v>
      </c>
      <c r="B175" s="12">
        <f t="shared" si="0"/>
        <v>9.2431999999999999</v>
      </c>
      <c r="C175" s="12">
        <v>149.21</v>
      </c>
      <c r="D175" s="12" t="s">
        <v>29</v>
      </c>
      <c r="E175" s="12">
        <f t="shared" si="3"/>
        <v>-2.4434018852770148E-2</v>
      </c>
      <c r="F175" s="12">
        <f t="shared" si="1"/>
        <v>-2.4420818783987486E-2</v>
      </c>
      <c r="G175" s="12">
        <f t="shared" si="2"/>
        <v>0</v>
      </c>
    </row>
    <row r="176" spans="1:10" s="12" customFormat="1" ht="14" x14ac:dyDescent="0.15">
      <c r="A176" s="16">
        <v>6.1823802160000003</v>
      </c>
      <c r="B176" s="12">
        <f t="shared" si="0"/>
        <v>9.2431999999999999</v>
      </c>
      <c r="C176" s="12">
        <v>165.19</v>
      </c>
      <c r="D176" s="12" t="s">
        <v>30</v>
      </c>
      <c r="E176" s="12">
        <f t="shared" si="3"/>
        <v>-2.9188560579896095E-2</v>
      </c>
      <c r="F176" s="12">
        <f t="shared" si="1"/>
        <v>-2.91722721454966E-2</v>
      </c>
      <c r="G176" s="12">
        <f t="shared" si="2"/>
        <v>0</v>
      </c>
    </row>
    <row r="177" spans="1:7" s="12" customFormat="1" ht="14" x14ac:dyDescent="0.15">
      <c r="A177" s="16">
        <v>6.1823802160000003</v>
      </c>
      <c r="B177" s="12">
        <f t="shared" si="0"/>
        <v>9.2431999999999999</v>
      </c>
      <c r="C177" s="12">
        <v>115.13</v>
      </c>
      <c r="D177" s="12" t="s">
        <v>31</v>
      </c>
      <c r="E177" s="12">
        <f t="shared" si="3"/>
        <v>-0.72896441079128016</v>
      </c>
      <c r="F177" s="12">
        <f t="shared" si="1"/>
        <v>-0.62215941828749932</v>
      </c>
      <c r="G177" s="12">
        <f t="shared" si="2"/>
        <v>-0.5608640782577895</v>
      </c>
    </row>
    <row r="178" spans="1:7" s="12" customFormat="1" ht="14" x14ac:dyDescent="0.15">
      <c r="A178" s="16">
        <v>6.1823802160000003</v>
      </c>
      <c r="B178" s="12">
        <f t="shared" si="0"/>
        <v>9.2431999999999999</v>
      </c>
      <c r="C178" s="12">
        <v>105.09</v>
      </c>
      <c r="D178" s="12" t="s">
        <v>32</v>
      </c>
      <c r="E178" s="12">
        <f t="shared" si="3"/>
        <v>-6.4762811228845779E-2</v>
      </c>
      <c r="F178" s="12">
        <f t="shared" si="1"/>
        <v>-4.9478586842501719E-2</v>
      </c>
      <c r="G178" s="12">
        <f t="shared" si="2"/>
        <v>0</v>
      </c>
    </row>
    <row r="179" spans="1:7" s="12" customFormat="1" ht="14" x14ac:dyDescent="0.15">
      <c r="A179" s="16">
        <v>6.1823802160000003</v>
      </c>
      <c r="B179" s="12">
        <f t="shared" si="0"/>
        <v>9.2431999999999999</v>
      </c>
      <c r="C179" s="12">
        <v>119.11920000000001</v>
      </c>
      <c r="D179" s="12" t="s">
        <v>33</v>
      </c>
      <c r="E179" s="12">
        <f t="shared" si="3"/>
        <v>-0.88840720542566365</v>
      </c>
      <c r="F179" s="12">
        <f t="shared" si="1"/>
        <v>-0.88838989603466256</v>
      </c>
      <c r="G179" s="12">
        <f t="shared" si="2"/>
        <v>-0.5426015052063996</v>
      </c>
    </row>
    <row r="180" spans="1:7" s="12" customFormat="1" ht="14" x14ac:dyDescent="0.15">
      <c r="A180" s="16">
        <v>6.1823802160000003</v>
      </c>
      <c r="B180" s="12">
        <f t="shared" si="0"/>
        <v>9.2431999999999999</v>
      </c>
      <c r="C180" s="12">
        <v>204.23</v>
      </c>
      <c r="D180" s="12" t="s">
        <v>34</v>
      </c>
      <c r="E180" s="12">
        <f t="shared" si="3"/>
        <v>-0.20476133834162782</v>
      </c>
      <c r="F180" s="12">
        <f t="shared" si="1"/>
        <v>-0.20475232926144982</v>
      </c>
      <c r="G180" s="12">
        <f t="shared" si="2"/>
        <v>-6.4736109134270331E-2</v>
      </c>
    </row>
    <row r="181" spans="1:7" s="12" customFormat="1" ht="14" x14ac:dyDescent="0.15">
      <c r="A181" s="16">
        <v>6.1823802160000003</v>
      </c>
      <c r="B181" s="12">
        <f t="shared" si="0"/>
        <v>9.2431999999999999</v>
      </c>
      <c r="C181" s="12">
        <v>181.19</v>
      </c>
      <c r="D181" s="12" t="s">
        <v>35</v>
      </c>
      <c r="E181" s="12">
        <f t="shared" si="3"/>
        <v>-9.3258239720048763E-3</v>
      </c>
      <c r="F181" s="12">
        <f t="shared" si="1"/>
        <v>-9.3131296362035428E-3</v>
      </c>
      <c r="G181" s="12">
        <f t="shared" si="2"/>
        <v>0</v>
      </c>
    </row>
    <row r="182" spans="1:7" s="12" customFormat="1" ht="14" x14ac:dyDescent="0.15">
      <c r="A182" s="16">
        <v>6.1823802160000003</v>
      </c>
      <c r="B182" s="12">
        <f t="shared" si="0"/>
        <v>9.2431999999999999</v>
      </c>
      <c r="C182" s="12">
        <v>117.151</v>
      </c>
      <c r="D182" s="12" t="s">
        <v>36</v>
      </c>
      <c r="E182" s="12">
        <f t="shared" si="3"/>
        <v>-3.1543827206006222E-2</v>
      </c>
      <c r="F182" s="12">
        <f t="shared" si="1"/>
        <v>-3.1521939991723417E-2</v>
      </c>
      <c r="G182" s="12">
        <f t="shared" si="2"/>
        <v>0</v>
      </c>
    </row>
    <row r="183" spans="1:7" ht="16" hidden="1" x14ac:dyDescent="0.2">
      <c r="A183">
        <v>3.175E-2</v>
      </c>
      <c r="B183" s="3">
        <f t="shared" si="0"/>
        <v>9.2431999999999999</v>
      </c>
      <c r="C183" s="4">
        <v>89.09</v>
      </c>
      <c r="D183" s="3" t="s">
        <v>18</v>
      </c>
      <c r="E183" s="3">
        <f t="shared" si="3"/>
        <v>-8.8894308469600022E-4</v>
      </c>
      <c r="F183" s="3">
        <f t="shared" si="1"/>
        <v>7.4692790554836729E-4</v>
      </c>
      <c r="G183" s="3">
        <f t="shared" si="2"/>
        <v>2.7792160128585198E-2</v>
      </c>
    </row>
    <row r="184" spans="1:7" ht="16" hidden="1" x14ac:dyDescent="0.2">
      <c r="A184">
        <v>3.175E-2</v>
      </c>
      <c r="B184" s="3">
        <f t="shared" si="0"/>
        <v>9.2431999999999999</v>
      </c>
      <c r="C184" s="4">
        <v>174.2</v>
      </c>
      <c r="D184" s="3" t="s">
        <v>19</v>
      </c>
      <c r="E184" s="3">
        <f t="shared" si="3"/>
        <v>-2.4239835932615391E-3</v>
      </c>
      <c r="F184" s="3">
        <f t="shared" si="1"/>
        <v>-2.4239536547859134E-3</v>
      </c>
      <c r="G184" s="3">
        <f t="shared" si="2"/>
        <v>1.1528900949138356E-2</v>
      </c>
    </row>
    <row r="185" spans="1:7" ht="16" hidden="1" x14ac:dyDescent="0.2">
      <c r="A185">
        <v>3.175E-2</v>
      </c>
      <c r="B185" s="3">
        <f t="shared" si="0"/>
        <v>9.2431999999999999</v>
      </c>
      <c r="C185" s="4">
        <v>133.11000000000001</v>
      </c>
      <c r="D185" s="3" t="s">
        <v>20</v>
      </c>
      <c r="E185" s="3">
        <f t="shared" si="3"/>
        <v>-2.7188547254496006E-4</v>
      </c>
      <c r="F185" s="3">
        <f t="shared" si="1"/>
        <v>-1.4669756459403314E-4</v>
      </c>
      <c r="G185" s="3">
        <f t="shared" si="2"/>
        <v>4.2868746744353134E-2</v>
      </c>
    </row>
    <row r="186" spans="1:7" ht="16" hidden="1" x14ac:dyDescent="0.2">
      <c r="A186">
        <v>3.175E-2</v>
      </c>
      <c r="B186" s="3">
        <f t="shared" si="0"/>
        <v>9.2431999999999999</v>
      </c>
      <c r="C186" s="4">
        <v>121.16</v>
      </c>
      <c r="D186" s="3" t="s">
        <v>21</v>
      </c>
      <c r="E186" s="3">
        <f t="shared" si="3"/>
        <v>-6.2752806346811491E-5</v>
      </c>
      <c r="F186" s="3">
        <f t="shared" si="1"/>
        <v>1.0028550291952885E-4</v>
      </c>
      <c r="G186" s="3">
        <f t="shared" si="2"/>
        <v>6.2680884712954183E-3</v>
      </c>
    </row>
    <row r="187" spans="1:7" ht="16" hidden="1" x14ac:dyDescent="0.2">
      <c r="A187">
        <v>3.175E-2</v>
      </c>
      <c r="B187" s="3">
        <f t="shared" si="0"/>
        <v>9.2431999999999999</v>
      </c>
      <c r="C187" s="4">
        <v>147.13</v>
      </c>
      <c r="D187" s="3" t="s">
        <v>22</v>
      </c>
      <c r="E187" s="3">
        <f t="shared" si="3"/>
        <v>-7.3403410063600013E-4</v>
      </c>
      <c r="F187" s="3">
        <f t="shared" si="1"/>
        <v>-7.3403410063827966E-4</v>
      </c>
      <c r="G187" s="3">
        <f t="shared" si="2"/>
        <v>4.7445115069982453E-2</v>
      </c>
    </row>
    <row r="188" spans="1:7" ht="16" hidden="1" x14ac:dyDescent="0.2">
      <c r="A188">
        <v>3.175E-2</v>
      </c>
      <c r="B188" s="3">
        <f t="shared" si="0"/>
        <v>9.2431999999999999</v>
      </c>
      <c r="C188" s="4">
        <v>146.13999999999999</v>
      </c>
      <c r="D188" s="3" t="s">
        <v>23</v>
      </c>
      <c r="E188" s="3">
        <f t="shared" si="3"/>
        <v>-3.0879316529279994E-3</v>
      </c>
      <c r="F188" s="3">
        <f t="shared" si="1"/>
        <v>-2.7378615133760225E-3</v>
      </c>
      <c r="G188" s="3">
        <f t="shared" si="2"/>
        <v>2.0647205264378885E-2</v>
      </c>
    </row>
    <row r="189" spans="1:7" ht="16" hidden="1" x14ac:dyDescent="0.2">
      <c r="A189">
        <v>3.175E-2</v>
      </c>
      <c r="B189" s="3">
        <f t="shared" si="0"/>
        <v>9.2431999999999999</v>
      </c>
      <c r="C189" s="4">
        <v>75.069999999999993</v>
      </c>
      <c r="D189" s="3" t="s">
        <v>24</v>
      </c>
      <c r="E189" s="3">
        <f t="shared" si="3"/>
        <v>-1.1015456505999999E-4</v>
      </c>
      <c r="F189" s="3">
        <f t="shared" si="1"/>
        <v>5.1803255536087209E-3</v>
      </c>
      <c r="G189" s="3">
        <f t="shared" si="2"/>
        <v>2.3960388281679488E-2</v>
      </c>
    </row>
    <row r="190" spans="1:7" ht="16" hidden="1" x14ac:dyDescent="0.2">
      <c r="A190">
        <v>3.175E-2</v>
      </c>
      <c r="B190" s="3">
        <f t="shared" si="0"/>
        <v>9.2431999999999999</v>
      </c>
      <c r="C190" s="4">
        <v>155.15459999999999</v>
      </c>
      <c r="D190" s="3" t="s">
        <v>25</v>
      </c>
      <c r="E190" s="3">
        <f t="shared" si="3"/>
        <v>-1.1009951693333829E-4</v>
      </c>
      <c r="F190" s="3">
        <f t="shared" si="1"/>
        <v>-1.1009951693307282E-4</v>
      </c>
      <c r="G190" s="3">
        <f t="shared" si="2"/>
        <v>1.6459775875485364E-2</v>
      </c>
    </row>
    <row r="191" spans="1:7" ht="16" hidden="1" x14ac:dyDescent="0.2">
      <c r="A191">
        <v>3.175E-2</v>
      </c>
      <c r="B191" s="3">
        <f t="shared" si="0"/>
        <v>9.2431999999999999</v>
      </c>
      <c r="C191" s="4">
        <v>131.16999999999999</v>
      </c>
      <c r="D191" s="3" t="s">
        <v>26</v>
      </c>
      <c r="E191" s="3">
        <f t="shared" si="3"/>
        <v>-1.6408381557209438E-4</v>
      </c>
      <c r="F191" s="3">
        <f t="shared" si="1"/>
        <v>-1.6404807631015351E-4</v>
      </c>
      <c r="G191" s="3">
        <f t="shared" si="2"/>
        <v>4.1861171418107017E-2</v>
      </c>
    </row>
    <row r="192" spans="1:7" ht="16" hidden="1" x14ac:dyDescent="0.2">
      <c r="A192">
        <v>3.175E-2</v>
      </c>
      <c r="B192" s="3">
        <f t="shared" si="0"/>
        <v>9.2431999999999999</v>
      </c>
      <c r="C192" s="4">
        <v>131.16999999999999</v>
      </c>
      <c r="D192" s="3" t="s">
        <v>27</v>
      </c>
      <c r="E192" s="3">
        <f t="shared" si="3"/>
        <v>-2.6930326987298007E-3</v>
      </c>
      <c r="F192" s="3">
        <f t="shared" si="1"/>
        <v>-2.692984863105913E-3</v>
      </c>
      <c r="G192" s="3">
        <f t="shared" si="2"/>
        <v>3.9332222534903871E-2</v>
      </c>
    </row>
    <row r="193" spans="1:7" ht="16" hidden="1" x14ac:dyDescent="0.2">
      <c r="A193">
        <v>3.175E-2</v>
      </c>
      <c r="B193" s="3">
        <f t="shared" si="0"/>
        <v>9.2431999999999999</v>
      </c>
      <c r="C193" s="4">
        <v>146.19</v>
      </c>
      <c r="D193" s="3" t="s">
        <v>28</v>
      </c>
      <c r="E193" s="3">
        <f t="shared" si="3"/>
        <v>-1.0382432395367999E-4</v>
      </c>
      <c r="F193" s="3">
        <f t="shared" si="1"/>
        <v>-1.038243239549319E-4</v>
      </c>
      <c r="G193" s="3">
        <f t="shared" si="2"/>
        <v>2.3358992087726748E-2</v>
      </c>
    </row>
    <row r="194" spans="1:7" ht="16" hidden="1" x14ac:dyDescent="0.2">
      <c r="A194">
        <v>3.175E-2</v>
      </c>
      <c r="B194" s="3">
        <f t="shared" si="0"/>
        <v>9.2431999999999999</v>
      </c>
      <c r="C194" s="4">
        <v>149.21</v>
      </c>
      <c r="D194" s="3" t="s">
        <v>29</v>
      </c>
      <c r="E194" s="3">
        <f t="shared" si="3"/>
        <v>-6.5742556753512545E-4</v>
      </c>
      <c r="F194" s="3">
        <f t="shared" si="1"/>
        <v>-2.4308106832599913E-4</v>
      </c>
      <c r="G194" s="3">
        <f t="shared" si="2"/>
        <v>7.1390817536774037E-3</v>
      </c>
    </row>
    <row r="195" spans="1:7" ht="16" hidden="1" x14ac:dyDescent="0.2">
      <c r="A195">
        <v>3.175E-2</v>
      </c>
      <c r="B195" s="3">
        <f t="shared" si="0"/>
        <v>9.2431999999999999</v>
      </c>
      <c r="C195" s="4">
        <v>165.19</v>
      </c>
      <c r="D195" s="3" t="s">
        <v>30</v>
      </c>
      <c r="E195" s="3">
        <f t="shared" si="3"/>
        <v>-2.0544121789154796E-4</v>
      </c>
      <c r="F195" s="3">
        <f t="shared" si="1"/>
        <v>-2.0541490521292538E-4</v>
      </c>
      <c r="G195" s="3">
        <f t="shared" si="2"/>
        <v>5.2719403731791022E-2</v>
      </c>
    </row>
    <row r="196" spans="1:7" hidden="1" x14ac:dyDescent="0.2">
      <c r="A196">
        <v>3.175E-2</v>
      </c>
      <c r="B196" s="3">
        <f t="shared" si="0"/>
        <v>9.2431999999999999</v>
      </c>
      <c r="C196" s="3">
        <v>115.13</v>
      </c>
      <c r="D196" s="3" t="s">
        <v>31</v>
      </c>
      <c r="E196" s="3">
        <f t="shared" si="3"/>
        <v>-3.7436422921264E-3</v>
      </c>
      <c r="F196" s="3">
        <f t="shared" si="1"/>
        <v>-1.1273338193219498E-3</v>
      </c>
      <c r="G196" s="3">
        <f t="shared" si="2"/>
        <v>3.3159468222019824E-2</v>
      </c>
    </row>
    <row r="197" spans="1:7" ht="16" hidden="1" x14ac:dyDescent="0.2">
      <c r="A197">
        <v>3.175E-2</v>
      </c>
      <c r="B197" s="3">
        <f t="shared" si="0"/>
        <v>9.2431999999999999</v>
      </c>
      <c r="C197" s="4">
        <v>105.09</v>
      </c>
      <c r="D197" s="3" t="s">
        <v>32</v>
      </c>
      <c r="E197" s="3">
        <f t="shared" si="3"/>
        <v>-4.3340638618652325E-4</v>
      </c>
      <c r="F197" s="3">
        <f t="shared" si="1"/>
        <v>-4.0819284649336036E-4</v>
      </c>
      <c r="G197" s="3">
        <f t="shared" si="2"/>
        <v>3.3494550558388313E-2</v>
      </c>
    </row>
    <row r="198" spans="1:7" ht="16" hidden="1" x14ac:dyDescent="0.2">
      <c r="A198" s="5">
        <v>3.175E-2</v>
      </c>
      <c r="B198" s="3">
        <f t="shared" si="0"/>
        <v>9.2431999999999999</v>
      </c>
      <c r="C198" s="4">
        <v>119.11920000000001</v>
      </c>
      <c r="D198" s="3" t="s">
        <v>33</v>
      </c>
      <c r="E198" s="3">
        <f t="shared" si="3"/>
        <v>-4.6214936053072331E-3</v>
      </c>
      <c r="F198" s="3">
        <f t="shared" si="1"/>
        <v>-4.621465643357814E-3</v>
      </c>
      <c r="G198" s="3">
        <f t="shared" si="2"/>
        <v>3.3823207463507907E-2</v>
      </c>
    </row>
    <row r="199" spans="1:7" ht="16" hidden="1" x14ac:dyDescent="0.2">
      <c r="A199" s="5">
        <v>3.175E-2</v>
      </c>
      <c r="B199" s="3">
        <f t="shared" si="0"/>
        <v>9.2431999999999999</v>
      </c>
      <c r="C199" s="4">
        <v>204.23</v>
      </c>
      <c r="D199" s="3" t="s">
        <v>34</v>
      </c>
      <c r="E199" s="3">
        <f t="shared" si="3"/>
        <v>-1.0822844965429003E-3</v>
      </c>
      <c r="F199" s="3">
        <f t="shared" si="1"/>
        <v>-1.0822699430858241E-3</v>
      </c>
      <c r="G199" s="3">
        <f t="shared" si="2"/>
        <v>3.2103303835749483E-2</v>
      </c>
    </row>
    <row r="200" spans="1:7" ht="16" hidden="1" x14ac:dyDescent="0.2">
      <c r="A200" s="5">
        <v>3.175E-2</v>
      </c>
      <c r="B200" s="3">
        <f t="shared" si="0"/>
        <v>9.2431999999999999</v>
      </c>
      <c r="C200" s="4">
        <v>181.19</v>
      </c>
      <c r="D200" s="3" t="s">
        <v>35</v>
      </c>
      <c r="E200" s="3">
        <f t="shared" si="3"/>
        <v>-9.1179462238747281E-5</v>
      </c>
      <c r="F200" s="3">
        <f t="shared" si="1"/>
        <v>-9.1158955546049401E-5</v>
      </c>
      <c r="G200" s="3">
        <f t="shared" si="2"/>
        <v>5.7959868763579829E-2</v>
      </c>
    </row>
    <row r="201" spans="1:7" ht="16" hidden="1" x14ac:dyDescent="0.2">
      <c r="A201" s="5">
        <v>3.175E-2</v>
      </c>
      <c r="B201" s="3">
        <f t="shared" si="0"/>
        <v>9.2431999999999999</v>
      </c>
      <c r="C201" s="4">
        <v>117.151</v>
      </c>
      <c r="D201" s="3" t="s">
        <v>36</v>
      </c>
      <c r="E201" s="3">
        <f t="shared" si="3"/>
        <v>-2.3662798173410186E-4</v>
      </c>
      <c r="F201" s="3">
        <f t="shared" si="1"/>
        <v>-2.3659262467022222E-4</v>
      </c>
      <c r="G201" s="3">
        <f t="shared" si="2"/>
        <v>3.7297112018851532E-2</v>
      </c>
    </row>
    <row r="202" spans="1:7" ht="16" hidden="1" x14ac:dyDescent="0.2">
      <c r="A202" s="1">
        <v>6.1749999999999999E-2</v>
      </c>
      <c r="B202" s="1">
        <f t="shared" si="0"/>
        <v>9.2431999999999999</v>
      </c>
      <c r="C202" s="2">
        <v>89.09</v>
      </c>
      <c r="D202" s="1" t="s">
        <v>18</v>
      </c>
      <c r="E202" s="1">
        <f t="shared" si="3"/>
        <v>-1.7288893064560003E-3</v>
      </c>
      <c r="F202" s="1">
        <f t="shared" si="1"/>
        <v>-1.7288893064555831E-3</v>
      </c>
      <c r="G202" s="1">
        <f t="shared" si="2"/>
        <v>4.4049507001451646E-2</v>
      </c>
    </row>
    <row r="203" spans="1:7" ht="16" hidden="1" x14ac:dyDescent="0.2">
      <c r="A203" s="1">
        <v>6.1749999999999999E-2</v>
      </c>
      <c r="B203" s="1">
        <f t="shared" si="0"/>
        <v>9.2431999999999999</v>
      </c>
      <c r="C203" s="2">
        <v>174.2</v>
      </c>
      <c r="D203" s="1" t="s">
        <v>19</v>
      </c>
      <c r="E203" s="1">
        <f t="shared" si="3"/>
        <v>-4.7143617916189E-3</v>
      </c>
      <c r="F203" s="1">
        <f t="shared" si="1"/>
        <v>-4.7143035648198467E-3</v>
      </c>
      <c r="G203" s="1">
        <f t="shared" si="2"/>
        <v>1.7532587603232334E-2</v>
      </c>
    </row>
    <row r="204" spans="1:7" ht="16" hidden="1" x14ac:dyDescent="0.2">
      <c r="A204" s="1">
        <v>6.1749999999999999E-2</v>
      </c>
      <c r="B204" s="1">
        <f t="shared" si="0"/>
        <v>9.2431999999999999</v>
      </c>
      <c r="C204" s="2">
        <v>133.11000000000001</v>
      </c>
      <c r="D204" s="1" t="s">
        <v>20</v>
      </c>
      <c r="E204" s="1">
        <f t="shared" si="3"/>
        <v>-5.2878513164256007E-4</v>
      </c>
      <c r="F204" s="1">
        <f t="shared" si="1"/>
        <v>-5.2878513164629417E-4</v>
      </c>
      <c r="G204" s="1">
        <f t="shared" si="2"/>
        <v>6.8429152942642943E-2</v>
      </c>
    </row>
    <row r="205" spans="1:7" ht="16" hidden="1" x14ac:dyDescent="0.2">
      <c r="A205" s="1">
        <v>6.1749999999999999E-2</v>
      </c>
      <c r="B205" s="1">
        <f t="shared" si="0"/>
        <v>9.2431999999999999</v>
      </c>
      <c r="C205" s="2">
        <v>121.16</v>
      </c>
      <c r="D205" s="1" t="s">
        <v>21</v>
      </c>
      <c r="E205" s="1">
        <f t="shared" si="3"/>
        <v>-1.2204679659576722E-4</v>
      </c>
      <c r="F205" s="1">
        <f t="shared" si="1"/>
        <v>4.3035310797950204E-4</v>
      </c>
      <c r="G205" s="1">
        <f t="shared" si="2"/>
        <v>1.2012254989875494E-2</v>
      </c>
    </row>
    <row r="206" spans="1:7" ht="16" hidden="1" x14ac:dyDescent="0.2">
      <c r="A206" s="1">
        <v>6.1749999999999999E-2</v>
      </c>
      <c r="B206" s="1">
        <f t="shared" si="0"/>
        <v>9.2431999999999999</v>
      </c>
      <c r="C206" s="2">
        <v>147.13</v>
      </c>
      <c r="D206" s="1" t="s">
        <v>22</v>
      </c>
      <c r="E206" s="1">
        <f t="shared" si="3"/>
        <v>-1.4276096287960001E-3</v>
      </c>
      <c r="F206" s="1">
        <f t="shared" si="1"/>
        <v>-7.1556334393580237E-4</v>
      </c>
      <c r="G206" s="1">
        <f t="shared" si="2"/>
        <v>7.5755493184622144E-2</v>
      </c>
    </row>
    <row r="207" spans="1:7" ht="16" hidden="1" x14ac:dyDescent="0.2">
      <c r="A207" s="1">
        <v>6.1749999999999999E-2</v>
      </c>
      <c r="B207" s="1">
        <f t="shared" si="0"/>
        <v>9.2431999999999999</v>
      </c>
      <c r="C207" s="2">
        <v>146.13999999999999</v>
      </c>
      <c r="D207" s="1" t="s">
        <v>23</v>
      </c>
      <c r="E207" s="1">
        <f t="shared" si="3"/>
        <v>-6.0056623486079985E-3</v>
      </c>
      <c r="F207" s="1">
        <f t="shared" si="1"/>
        <v>-5.3248172740462795E-3</v>
      </c>
      <c r="G207" s="1">
        <f t="shared" si="2"/>
        <v>3.1952127902681822E-2</v>
      </c>
    </row>
    <row r="208" spans="1:7" ht="16" hidden="1" x14ac:dyDescent="0.2">
      <c r="A208" s="1">
        <v>6.1749999999999999E-2</v>
      </c>
      <c r="B208" s="1">
        <f t="shared" si="0"/>
        <v>9.2431999999999999</v>
      </c>
      <c r="C208" s="2">
        <v>75.069999999999993</v>
      </c>
      <c r="D208" s="1" t="s">
        <v>24</v>
      </c>
      <c r="E208" s="1">
        <f t="shared" si="3"/>
        <v>-2.1423761865999998E-4</v>
      </c>
      <c r="F208" s="1">
        <f t="shared" si="1"/>
        <v>2.2342880102639248E-3</v>
      </c>
      <c r="G208" s="1">
        <f t="shared" si="2"/>
        <v>3.817131897138628E-2</v>
      </c>
    </row>
    <row r="209" spans="1:7" ht="16" hidden="1" x14ac:dyDescent="0.2">
      <c r="A209" s="1">
        <v>6.1749999999999999E-2</v>
      </c>
      <c r="B209" s="1">
        <f t="shared" si="0"/>
        <v>9.2431999999999999</v>
      </c>
      <c r="C209" s="2">
        <v>155.15459999999999</v>
      </c>
      <c r="D209" s="1" t="s">
        <v>25</v>
      </c>
      <c r="E209" s="1">
        <f t="shared" si="3"/>
        <v>-4.1645864148961807E-4</v>
      </c>
      <c r="F209" s="1">
        <f t="shared" si="1"/>
        <v>-4.1645864149083222E-4</v>
      </c>
      <c r="G209" s="1">
        <f t="shared" si="2"/>
        <v>2.6003109170128078E-2</v>
      </c>
    </row>
    <row r="210" spans="1:7" ht="16" hidden="1" x14ac:dyDescent="0.2">
      <c r="A210" s="1">
        <v>6.1749999999999999E-2</v>
      </c>
      <c r="B210" s="1">
        <f t="shared" si="0"/>
        <v>9.2431999999999999</v>
      </c>
      <c r="C210" s="2">
        <v>131.16999999999999</v>
      </c>
      <c r="D210" s="1" t="s">
        <v>26</v>
      </c>
      <c r="E210" s="1">
        <f t="shared" si="3"/>
        <v>-3.1912364130950641E-4</v>
      </c>
      <c r="F210" s="1">
        <f t="shared" si="1"/>
        <v>-3.1905413266620407E-4</v>
      </c>
      <c r="G210" s="1">
        <f t="shared" si="2"/>
        <v>6.6687359760029027E-2</v>
      </c>
    </row>
    <row r="211" spans="1:7" ht="16" hidden="1" x14ac:dyDescent="0.2">
      <c r="A211" s="1">
        <v>6.1749999999999999E-2</v>
      </c>
      <c r="B211" s="1">
        <f t="shared" si="0"/>
        <v>9.2431999999999999</v>
      </c>
      <c r="C211" s="2">
        <v>131.16999999999999</v>
      </c>
      <c r="D211" s="1" t="s">
        <v>27</v>
      </c>
      <c r="E211" s="1">
        <f t="shared" si="3"/>
        <v>-5.2376305243012657E-3</v>
      </c>
      <c r="F211" s="1">
        <f t="shared" si="1"/>
        <v>-5.2375374896626806E-3</v>
      </c>
      <c r="G211" s="1">
        <f t="shared" si="2"/>
        <v>6.1768852876054485E-2</v>
      </c>
    </row>
    <row r="212" spans="1:7" ht="16" hidden="1" x14ac:dyDescent="0.2">
      <c r="A212" s="1">
        <v>6.1749999999999999E-2</v>
      </c>
      <c r="B212" s="1">
        <f t="shared" si="0"/>
        <v>9.2431999999999999</v>
      </c>
      <c r="C212" s="2">
        <v>146.19</v>
      </c>
      <c r="D212" s="1" t="s">
        <v>28</v>
      </c>
      <c r="E212" s="1">
        <f t="shared" si="3"/>
        <v>-2.0192604737447997E-4</v>
      </c>
      <c r="F212" s="1">
        <f t="shared" si="1"/>
        <v>-2.0192604737691476E-4</v>
      </c>
      <c r="G212" s="1">
        <f t="shared" si="2"/>
        <v>3.7223426003328855E-2</v>
      </c>
    </row>
    <row r="213" spans="1:7" ht="16" hidden="1" x14ac:dyDescent="0.2">
      <c r="A213" s="1">
        <v>6.1749999999999999E-2</v>
      </c>
      <c r="B213" s="1">
        <f t="shared" si="0"/>
        <v>9.2431999999999999</v>
      </c>
      <c r="C213" s="2">
        <v>149.21</v>
      </c>
      <c r="D213" s="1" t="s">
        <v>29</v>
      </c>
      <c r="E213" s="1">
        <f t="shared" si="3"/>
        <v>-1.2786150801667405E-3</v>
      </c>
      <c r="F213" s="1">
        <f t="shared" si="1"/>
        <v>-1.0003296944864125E-3</v>
      </c>
      <c r="G213" s="1">
        <f t="shared" si="2"/>
        <v>1.3664923790240244E-2</v>
      </c>
    </row>
    <row r="214" spans="1:7" ht="16" hidden="1" x14ac:dyDescent="0.2">
      <c r="A214" s="1">
        <v>6.1749999999999999E-2</v>
      </c>
      <c r="B214" s="1">
        <f t="shared" si="0"/>
        <v>9.2431999999999999</v>
      </c>
      <c r="C214" s="2">
        <v>165.19</v>
      </c>
      <c r="D214" s="1" t="s">
        <v>30</v>
      </c>
      <c r="E214" s="1">
        <f t="shared" si="3"/>
        <v>-3.9955890408828622E-4</v>
      </c>
      <c r="F214" s="1">
        <f t="shared" si="1"/>
        <v>-3.9950772903616191E-4</v>
      </c>
      <c r="G214" s="1">
        <f t="shared" si="2"/>
        <v>8.3985597708214871E-2</v>
      </c>
    </row>
    <row r="215" spans="1:7" hidden="1" x14ac:dyDescent="0.2">
      <c r="A215" s="1">
        <v>6.1749999999999999E-2</v>
      </c>
      <c r="B215" s="1">
        <f t="shared" si="0"/>
        <v>9.2431999999999999</v>
      </c>
      <c r="C215" s="1">
        <v>115.13</v>
      </c>
      <c r="D215" s="1" t="s">
        <v>31</v>
      </c>
      <c r="E215" s="1">
        <f t="shared" si="3"/>
        <v>-7.2809420957104E-3</v>
      </c>
      <c r="F215" s="1">
        <f t="shared" si="1"/>
        <v>-7.6767221002471317E-4</v>
      </c>
      <c r="G215" s="1">
        <f t="shared" si="2"/>
        <v>5.1564534609045684E-2</v>
      </c>
    </row>
    <row r="216" spans="1:7" ht="16" hidden="1" x14ac:dyDescent="0.2">
      <c r="A216" s="1">
        <v>6.1749999999999999E-2</v>
      </c>
      <c r="B216" s="1">
        <f t="shared" si="0"/>
        <v>9.2431999999999999</v>
      </c>
      <c r="C216" s="2">
        <v>105.09</v>
      </c>
      <c r="D216" s="1" t="s">
        <v>32</v>
      </c>
      <c r="E216" s="1">
        <f t="shared" si="3"/>
        <v>-8.4292423140980722E-4</v>
      </c>
      <c r="F216" s="1">
        <f t="shared" si="1"/>
        <v>-7.9388687467606296E-4</v>
      </c>
      <c r="G216" s="1">
        <f t="shared" si="2"/>
        <v>5.3343534635795983E-2</v>
      </c>
    </row>
    <row r="217" spans="1:7" ht="16" hidden="1" x14ac:dyDescent="0.2">
      <c r="A217" s="1">
        <v>6.1749999999999999E-2</v>
      </c>
      <c r="B217" s="1">
        <f t="shared" si="0"/>
        <v>9.2431999999999999</v>
      </c>
      <c r="C217" s="2">
        <v>119.11920000000001</v>
      </c>
      <c r="D217" s="1" t="s">
        <v>33</v>
      </c>
      <c r="E217" s="1">
        <f t="shared" si="3"/>
        <v>-8.9882592166211535E-3</v>
      </c>
      <c r="F217" s="1">
        <f t="shared" si="1"/>
        <v>-8.9882048339321261E-3</v>
      </c>
      <c r="G217" s="1">
        <f t="shared" si="2"/>
        <v>5.2407547613726325E-2</v>
      </c>
    </row>
    <row r="218" spans="1:7" ht="16" hidden="1" x14ac:dyDescent="0.2">
      <c r="A218" s="1">
        <v>6.1749999999999999E-2</v>
      </c>
      <c r="B218" s="1">
        <f t="shared" si="0"/>
        <v>9.2431999999999999</v>
      </c>
      <c r="C218" s="2">
        <v>204.23</v>
      </c>
      <c r="D218" s="1" t="s">
        <v>34</v>
      </c>
      <c r="E218" s="1">
        <f t="shared" si="3"/>
        <v>-2.1049155168983967E-3</v>
      </c>
      <c r="F218" s="1">
        <f t="shared" si="1"/>
        <v>-2.1048872121432957E-3</v>
      </c>
      <c r="G218" s="1">
        <f t="shared" si="2"/>
        <v>5.0710637670415531E-2</v>
      </c>
    </row>
    <row r="219" spans="1:7" ht="16" hidden="1" x14ac:dyDescent="0.2">
      <c r="A219" s="1">
        <v>6.1749999999999999E-2</v>
      </c>
      <c r="B219" s="1">
        <f t="shared" si="0"/>
        <v>9.2431999999999999</v>
      </c>
      <c r="C219" s="2">
        <v>181.19</v>
      </c>
      <c r="D219" s="1" t="s">
        <v>35</v>
      </c>
      <c r="E219" s="1">
        <f t="shared" si="3"/>
        <v>-1.7733328482653999E-4</v>
      </c>
      <c r="F219" s="1">
        <f t="shared" si="1"/>
        <v>-1.772934017312929E-4</v>
      </c>
      <c r="G219" s="1">
        <f t="shared" si="2"/>
        <v>9.2381214610888107E-2</v>
      </c>
    </row>
    <row r="220" spans="1:7" ht="16" hidden="1" x14ac:dyDescent="0.2">
      <c r="A220" s="1">
        <v>6.1749999999999999E-2</v>
      </c>
      <c r="B220" s="1">
        <f t="shared" si="0"/>
        <v>9.2431999999999999</v>
      </c>
      <c r="C220" s="2">
        <v>117.151</v>
      </c>
      <c r="D220" s="1" t="s">
        <v>36</v>
      </c>
      <c r="E220" s="1">
        <f t="shared" si="3"/>
        <v>-4.6021347628600907E-4</v>
      </c>
      <c r="F220" s="1">
        <f t="shared" si="1"/>
        <v>-4.6014471097279431E-4</v>
      </c>
      <c r="G220" s="1">
        <f t="shared" si="2"/>
        <v>5.9384846651648455E-2</v>
      </c>
    </row>
    <row r="221" spans="1:7" ht="16" hidden="1" x14ac:dyDescent="0.2">
      <c r="A221" s="3">
        <v>9.1749999999999998E-2</v>
      </c>
      <c r="B221" s="3">
        <f t="shared" si="0"/>
        <v>9.2431999999999999</v>
      </c>
      <c r="C221" s="4">
        <v>89.09</v>
      </c>
      <c r="D221" s="3" t="s">
        <v>18</v>
      </c>
      <c r="E221" s="3">
        <f t="shared" si="3"/>
        <v>-2.5688355282160002E-3</v>
      </c>
      <c r="F221" s="3">
        <f t="shared" si="1"/>
        <v>-2.1703356690943999E-3</v>
      </c>
      <c r="G221" s="3">
        <f t="shared" si="2"/>
        <v>5.0587321258780786E-2</v>
      </c>
    </row>
    <row r="222" spans="1:7" ht="16" hidden="1" x14ac:dyDescent="0.2">
      <c r="A222" s="3">
        <v>9.1749999999999998E-2</v>
      </c>
      <c r="B222" s="3">
        <f t="shared" si="0"/>
        <v>9.2431999999999999</v>
      </c>
      <c r="C222" s="4">
        <v>174.2</v>
      </c>
      <c r="D222" s="3" t="s">
        <v>19</v>
      </c>
      <c r="E222" s="3">
        <f t="shared" si="3"/>
        <v>-7.0047399899762601E-3</v>
      </c>
      <c r="F222" s="3">
        <f t="shared" si="1"/>
        <v>-7.00465347485378E-3</v>
      </c>
      <c r="G222" s="3">
        <f t="shared" si="2"/>
        <v>1.8785060367961647E-2</v>
      </c>
    </row>
    <row r="223" spans="1:7" ht="16" hidden="1" x14ac:dyDescent="0.2">
      <c r="A223" s="3">
        <v>9.1749999999999998E-2</v>
      </c>
      <c r="B223" s="3">
        <f t="shared" si="0"/>
        <v>9.2431999999999999</v>
      </c>
      <c r="C223" s="4">
        <v>133.11000000000001</v>
      </c>
      <c r="D223" s="3" t="s">
        <v>20</v>
      </c>
      <c r="E223" s="3">
        <f t="shared" si="3"/>
        <v>-7.8568479074016013E-4</v>
      </c>
      <c r="F223" s="3">
        <f t="shared" si="1"/>
        <v>-1.9127509776528727E-4</v>
      </c>
      <c r="G223" s="3">
        <f t="shared" si="2"/>
        <v>7.9467536619148252E-2</v>
      </c>
    </row>
    <row r="224" spans="1:7" ht="16" hidden="1" x14ac:dyDescent="0.2">
      <c r="A224" s="3">
        <v>9.1749999999999998E-2</v>
      </c>
      <c r="B224" s="3">
        <f t="shared" si="0"/>
        <v>9.2431999999999999</v>
      </c>
      <c r="C224" s="4">
        <v>121.16</v>
      </c>
      <c r="D224" s="3" t="s">
        <v>21</v>
      </c>
      <c r="E224" s="3">
        <f t="shared" si="3"/>
        <v>-1.8134078684472294E-4</v>
      </c>
      <c r="F224" s="3">
        <f t="shared" si="1"/>
        <v>-1.8129088710832505E-4</v>
      </c>
      <c r="G224" s="3">
        <f t="shared" si="2"/>
        <v>1.7583041659232097E-2</v>
      </c>
    </row>
    <row r="225" spans="1:11" ht="16" hidden="1" x14ac:dyDescent="0.2">
      <c r="A225" s="3">
        <v>9.1749999999999998E-2</v>
      </c>
      <c r="B225" s="3">
        <f t="shared" si="0"/>
        <v>9.2431999999999999</v>
      </c>
      <c r="C225" s="4">
        <v>147.13</v>
      </c>
      <c r="D225" s="3" t="s">
        <v>22</v>
      </c>
      <c r="E225" s="3">
        <f t="shared" si="3"/>
        <v>-2.1211851569560001E-3</v>
      </c>
      <c r="F225" s="3">
        <f t="shared" si="1"/>
        <v>-1.4107697028304658E-3</v>
      </c>
      <c r="G225" s="3">
        <f t="shared" si="2"/>
        <v>8.8014296105982118E-2</v>
      </c>
    </row>
    <row r="226" spans="1:11" ht="16" hidden="1" x14ac:dyDescent="0.2">
      <c r="A226" s="3">
        <v>9.1749999999999998E-2</v>
      </c>
      <c r="B226" s="3">
        <f t="shared" si="0"/>
        <v>9.2431999999999999</v>
      </c>
      <c r="C226" s="4">
        <v>146.13999999999999</v>
      </c>
      <c r="D226" s="3" t="s">
        <v>23</v>
      </c>
      <c r="E226" s="3">
        <f t="shared" si="3"/>
        <v>-8.9233930442879986E-3</v>
      </c>
      <c r="F226" s="3">
        <f t="shared" si="1"/>
        <v>-8.9233930442883316E-3</v>
      </c>
      <c r="G226" s="3">
        <f t="shared" si="2"/>
        <v>3.5285266409773926E-2</v>
      </c>
    </row>
    <row r="227" spans="1:11" ht="16" hidden="1" x14ac:dyDescent="0.2">
      <c r="A227" s="3">
        <v>9.1749999999999998E-2</v>
      </c>
      <c r="B227" s="3">
        <f t="shared" si="0"/>
        <v>9.2431999999999999</v>
      </c>
      <c r="C227" s="4">
        <v>75.069999999999993</v>
      </c>
      <c r="D227" s="3" t="s">
        <v>24</v>
      </c>
      <c r="E227" s="3">
        <f t="shared" si="3"/>
        <v>-3.1832067225999992E-4</v>
      </c>
      <c r="F227" s="3">
        <f t="shared" si="1"/>
        <v>-3.1832067225971028E-4</v>
      </c>
      <c r="G227" s="3">
        <f t="shared" si="2"/>
        <v>4.4192269714177924E-2</v>
      </c>
    </row>
    <row r="228" spans="1:11" ht="16" hidden="1" x14ac:dyDescent="0.2">
      <c r="A228" s="3">
        <v>9.1749999999999998E-2</v>
      </c>
      <c r="B228" s="3">
        <f t="shared" ref="B228:B291" si="4">0.848*10.9</f>
        <v>9.2431999999999999</v>
      </c>
      <c r="C228" s="4">
        <v>155.15459999999999</v>
      </c>
      <c r="D228" s="3" t="s">
        <v>25</v>
      </c>
      <c r="E228" s="3">
        <f t="shared" ref="E228:E291" si="5">E70*A228*B228*C228*0.001</f>
        <v>-9.1941185667024762E-4</v>
      </c>
      <c r="F228" s="3">
        <f t="shared" ref="F228:F291" si="6">A228*B228*F70*0.001*C228</f>
        <v>-9.19411856674624E-4</v>
      </c>
      <c r="G228" s="3">
        <f t="shared" ref="G228:G291" si="7">G70*A228*B228*C228*0.001</f>
        <v>2.9707500953090531E-2</v>
      </c>
    </row>
    <row r="229" spans="1:11" ht="16" hidden="1" x14ac:dyDescent="0.2">
      <c r="A229" s="3">
        <v>9.1749999999999998E-2</v>
      </c>
      <c r="B229" s="3">
        <f t="shared" si="4"/>
        <v>9.2431999999999999</v>
      </c>
      <c r="C229" s="4">
        <v>131.16999999999999</v>
      </c>
      <c r="D229" s="3" t="s">
        <v>26</v>
      </c>
      <c r="E229" s="3">
        <f t="shared" si="5"/>
        <v>-4.7416346704691839E-4</v>
      </c>
      <c r="F229" s="3">
        <f t="shared" si="6"/>
        <v>-4.7406018902225461E-4</v>
      </c>
      <c r="G229" s="3">
        <f t="shared" si="7"/>
        <v>7.7203175521147166E-2</v>
      </c>
    </row>
    <row r="230" spans="1:11" ht="16" hidden="1" x14ac:dyDescent="0.2">
      <c r="A230" s="3">
        <v>9.1749999999999998E-2</v>
      </c>
      <c r="B230" s="3">
        <f t="shared" si="4"/>
        <v>9.2431999999999999</v>
      </c>
      <c r="C230" s="4">
        <v>131.16999999999999</v>
      </c>
      <c r="D230" s="3" t="s">
        <v>27</v>
      </c>
      <c r="E230" s="3">
        <f t="shared" si="5"/>
        <v>-7.7822283498727302E-3</v>
      </c>
      <c r="F230" s="3">
        <f t="shared" si="6"/>
        <v>-7.7820901162194492E-3</v>
      </c>
      <c r="G230" s="3">
        <f t="shared" si="7"/>
        <v>6.9895110638363067E-2</v>
      </c>
    </row>
    <row r="231" spans="1:11" ht="16" hidden="1" x14ac:dyDescent="0.2">
      <c r="A231" s="3">
        <v>9.1749999999999998E-2</v>
      </c>
      <c r="B231" s="3">
        <f t="shared" si="4"/>
        <v>9.2431999999999999</v>
      </c>
      <c r="C231" s="4">
        <v>146.19</v>
      </c>
      <c r="D231" s="3" t="s">
        <v>28</v>
      </c>
      <c r="E231" s="3">
        <f t="shared" si="5"/>
        <v>-3.0002777079528E-4</v>
      </c>
      <c r="F231" s="3">
        <f t="shared" si="6"/>
        <v>-3.0002777079889766E-4</v>
      </c>
      <c r="G231" s="3">
        <f t="shared" si="7"/>
        <v>4.3113348337710487E-2</v>
      </c>
    </row>
    <row r="232" spans="1:11" ht="16" hidden="1" x14ac:dyDescent="0.2">
      <c r="A232" s="3">
        <v>9.1749999999999998E-2</v>
      </c>
      <c r="B232" s="3">
        <f t="shared" si="4"/>
        <v>9.2431999999999999</v>
      </c>
      <c r="C232" s="4">
        <v>149.21</v>
      </c>
      <c r="D232" s="3" t="s">
        <v>29</v>
      </c>
      <c r="E232" s="3">
        <f t="shared" si="5"/>
        <v>-1.8998045927983551E-3</v>
      </c>
      <c r="F232" s="3">
        <f t="shared" si="6"/>
        <v>-1.8997429724454688E-3</v>
      </c>
      <c r="G232" s="3">
        <f t="shared" si="7"/>
        <v>1.997724645360436E-2</v>
      </c>
    </row>
    <row r="233" spans="1:11" ht="16" hidden="1" x14ac:dyDescent="0.2">
      <c r="A233" s="3">
        <v>9.1749999999999998E-2</v>
      </c>
      <c r="B233" s="3">
        <f t="shared" si="4"/>
        <v>9.2431999999999999</v>
      </c>
      <c r="C233" s="4">
        <v>165.19</v>
      </c>
      <c r="D233" s="3" t="s">
        <v>30</v>
      </c>
      <c r="E233" s="3">
        <f t="shared" si="5"/>
        <v>-5.9367659028502454E-4</v>
      </c>
      <c r="F233" s="3">
        <f t="shared" si="6"/>
        <v>-3.0106746830057949E-4</v>
      </c>
      <c r="G233" s="3">
        <f t="shared" si="7"/>
        <v>9.7229908280171612E-2</v>
      </c>
    </row>
    <row r="234" spans="1:11" hidden="1" x14ac:dyDescent="0.2">
      <c r="A234" s="3">
        <v>9.1749999999999998E-2</v>
      </c>
      <c r="B234" s="3">
        <f t="shared" si="4"/>
        <v>9.2431999999999999</v>
      </c>
      <c r="C234" s="3">
        <v>115.13</v>
      </c>
      <c r="D234" s="3" t="s">
        <v>31</v>
      </c>
      <c r="E234" s="3">
        <f t="shared" si="5"/>
        <v>-1.0818241899294399E-2</v>
      </c>
      <c r="F234" s="3">
        <f t="shared" si="6"/>
        <v>-1.6947827746104226E-3</v>
      </c>
      <c r="G234" s="3">
        <f t="shared" si="7"/>
        <v>5.7409158857810658E-2</v>
      </c>
    </row>
    <row r="235" spans="1:11" ht="16" hidden="1" x14ac:dyDescent="0.2">
      <c r="A235" s="3">
        <v>9.1749999999999998E-2</v>
      </c>
      <c r="B235" s="3">
        <f t="shared" si="4"/>
        <v>9.2431999999999999</v>
      </c>
      <c r="C235" s="4">
        <v>105.09</v>
      </c>
      <c r="D235" s="3" t="s">
        <v>32</v>
      </c>
      <c r="E235" s="3">
        <f t="shared" si="5"/>
        <v>-1.252442076617748E-3</v>
      </c>
      <c r="F235" s="3">
        <f t="shared" si="6"/>
        <v>-1.2523040618322297E-3</v>
      </c>
      <c r="G235" s="3">
        <f t="shared" si="7"/>
        <v>6.1727409088363876E-2</v>
      </c>
    </row>
    <row r="236" spans="1:11" ht="16" hidden="1" x14ac:dyDescent="0.2">
      <c r="A236" s="3">
        <v>9.1749999999999998E-2</v>
      </c>
      <c r="B236" s="3">
        <f t="shared" si="4"/>
        <v>9.2431999999999999</v>
      </c>
      <c r="C236" s="4">
        <v>119.11920000000001</v>
      </c>
      <c r="D236" s="3" t="s">
        <v>33</v>
      </c>
      <c r="E236" s="3">
        <f t="shared" si="5"/>
        <v>-1.3355024827935075E-2</v>
      </c>
      <c r="F236" s="3">
        <f t="shared" si="6"/>
        <v>-1.3267560387936216E-2</v>
      </c>
      <c r="G236" s="3">
        <f t="shared" si="7"/>
        <v>5.7996220365919345E-2</v>
      </c>
    </row>
    <row r="237" spans="1:11" ht="16" hidden="1" x14ac:dyDescent="0.2">
      <c r="A237" s="3">
        <v>9.1749999999999998E-2</v>
      </c>
      <c r="B237" s="3">
        <f t="shared" si="4"/>
        <v>9.2431999999999999</v>
      </c>
      <c r="C237" s="4">
        <v>204.23</v>
      </c>
      <c r="D237" s="3" t="s">
        <v>34</v>
      </c>
      <c r="E237" s="3">
        <f t="shared" si="5"/>
        <v>-3.127546537253893E-3</v>
      </c>
      <c r="F237" s="3">
        <f t="shared" si="6"/>
        <v>-3.1275044812007669E-3</v>
      </c>
      <c r="G237" s="3">
        <f t="shared" si="7"/>
        <v>5.7923741241351287E-2</v>
      </c>
    </row>
    <row r="238" spans="1:11" ht="16" hidden="1" x14ac:dyDescent="0.2">
      <c r="A238" s="3">
        <v>9.1749999999999998E-2</v>
      </c>
      <c r="B238" s="3">
        <f t="shared" si="4"/>
        <v>9.2431999999999999</v>
      </c>
      <c r="C238" s="4">
        <v>181.19</v>
      </c>
      <c r="D238" s="3" t="s">
        <v>35</v>
      </c>
      <c r="E238" s="3">
        <f t="shared" si="5"/>
        <v>-2.6348710741433266E-4</v>
      </c>
      <c r="F238" s="3">
        <f t="shared" si="6"/>
        <v>-2.6342784791653635E-4</v>
      </c>
      <c r="G238" s="3">
        <f t="shared" si="7"/>
        <v>0.10703511052408121</v>
      </c>
      <c r="I238" t="s">
        <v>37</v>
      </c>
    </row>
    <row r="239" spans="1:11" ht="16" hidden="1" x14ac:dyDescent="0.2">
      <c r="A239" s="3">
        <v>9.1749999999999998E-2</v>
      </c>
      <c r="B239" s="3">
        <f t="shared" si="4"/>
        <v>9.2431999999999999</v>
      </c>
      <c r="C239" s="4">
        <v>117.151</v>
      </c>
      <c r="D239" s="3" t="s">
        <v>36</v>
      </c>
      <c r="E239" s="3">
        <f t="shared" si="5"/>
        <v>-6.8379897083791635E-4</v>
      </c>
      <c r="F239" s="3">
        <f t="shared" si="6"/>
        <v>-6.8369679727536641E-4</v>
      </c>
      <c r="G239" s="3">
        <f t="shared" si="7"/>
        <v>6.869165227396172E-2</v>
      </c>
    </row>
    <row r="240" spans="1:11" ht="16" hidden="1" x14ac:dyDescent="0.2">
      <c r="A240" s="1">
        <v>0.12175</v>
      </c>
      <c r="B240" s="1">
        <f t="shared" si="4"/>
        <v>9.2431999999999999</v>
      </c>
      <c r="C240" s="2">
        <v>89.09</v>
      </c>
      <c r="D240" s="1" t="s">
        <v>18</v>
      </c>
      <c r="E240" s="1">
        <f t="shared" si="5"/>
        <v>-3.4087817499760002E-3</v>
      </c>
      <c r="F240" s="1">
        <f t="shared" si="6"/>
        <v>-2.8799822093977458E-3</v>
      </c>
      <c r="G240" s="1">
        <f t="shared" si="7"/>
        <v>4.7405769270624835E-2</v>
      </c>
      <c r="I240" t="s">
        <v>39</v>
      </c>
      <c r="J240">
        <f>SUM(F240:F258)</f>
        <v>-7.723920715716058E-2</v>
      </c>
      <c r="K240">
        <f>SUM(G240:G258)</f>
        <v>1.0236112871244929</v>
      </c>
    </row>
    <row r="241" spans="1:11" ht="16" hidden="1" x14ac:dyDescent="0.2">
      <c r="A241" s="1">
        <v>0.12175</v>
      </c>
      <c r="B241" s="1">
        <f t="shared" si="4"/>
        <v>9.2431999999999999</v>
      </c>
      <c r="C241" s="2">
        <v>174.2</v>
      </c>
      <c r="D241" s="1" t="s">
        <v>19</v>
      </c>
      <c r="E241" s="1">
        <f t="shared" si="5"/>
        <v>-9.2951181883336193E-3</v>
      </c>
      <c r="F241" s="1">
        <f t="shared" si="6"/>
        <v>-9.2950033848877133E-3</v>
      </c>
      <c r="G241" s="1">
        <f t="shared" si="7"/>
        <v>1.5286400569970096E-2</v>
      </c>
      <c r="I241" t="s">
        <v>40</v>
      </c>
      <c r="J241">
        <f>SUM(F259:F277)</f>
        <v>-9.9065619265970975E-2</v>
      </c>
      <c r="K241">
        <f>SUM(G259:G277)</f>
        <v>0.7568257965054328</v>
      </c>
    </row>
    <row r="242" spans="1:11" ht="16" hidden="1" x14ac:dyDescent="0.2">
      <c r="A242" s="1">
        <v>0.12175</v>
      </c>
      <c r="B242" s="1">
        <f t="shared" si="4"/>
        <v>9.2431999999999999</v>
      </c>
      <c r="C242" s="2">
        <v>133.11000000000001</v>
      </c>
      <c r="D242" s="1" t="s">
        <v>20</v>
      </c>
      <c r="E242" s="1">
        <f t="shared" si="5"/>
        <v>-1.0425844498377602E-3</v>
      </c>
      <c r="F242" s="1">
        <f t="shared" si="6"/>
        <v>-1.0425844498451224E-3</v>
      </c>
      <c r="G242" s="1">
        <f t="shared" si="7"/>
        <v>7.5984146348414106E-2</v>
      </c>
      <c r="I242" t="s">
        <v>41</v>
      </c>
      <c r="J242">
        <f>SUM(F278:F296)</f>
        <v>-0.11387573535298452</v>
      </c>
      <c r="K242">
        <f>SUM(G278:G296)</f>
        <v>0.25089191106962844</v>
      </c>
    </row>
    <row r="243" spans="1:11" ht="16" hidden="1" x14ac:dyDescent="0.2">
      <c r="A243" s="1">
        <v>0.12175</v>
      </c>
      <c r="B243" s="1">
        <f t="shared" si="4"/>
        <v>9.2431999999999999</v>
      </c>
      <c r="C243" s="2">
        <v>121.16</v>
      </c>
      <c r="D243" s="1" t="s">
        <v>21</v>
      </c>
      <c r="E243" s="1">
        <f t="shared" si="5"/>
        <v>-2.4063477709367862E-4</v>
      </c>
      <c r="F243" s="1">
        <f t="shared" si="6"/>
        <v>-1.2902623680248262E-4</v>
      </c>
      <c r="G243" s="1">
        <f t="shared" si="7"/>
        <v>2.2980448479502431E-2</v>
      </c>
      <c r="I243" t="s">
        <v>42</v>
      </c>
      <c r="J243">
        <f>SUM(F297:F315)</f>
        <v>-0.14454252232963227</v>
      </c>
      <c r="K243">
        <f>SUM(G297:G315)</f>
        <v>-0.13913979957885342</v>
      </c>
    </row>
    <row r="244" spans="1:11" ht="16" hidden="1" x14ac:dyDescent="0.2">
      <c r="A244" s="1">
        <v>0.12175</v>
      </c>
      <c r="B244" s="1">
        <f t="shared" si="4"/>
        <v>9.2431999999999999</v>
      </c>
      <c r="C244" s="2">
        <v>147.13</v>
      </c>
      <c r="D244" s="1" t="s">
        <v>22</v>
      </c>
      <c r="E244" s="1">
        <f t="shared" si="5"/>
        <v>-2.8147606851160003E-3</v>
      </c>
      <c r="F244" s="1">
        <f t="shared" si="6"/>
        <v>-1.9948687484706569E-3</v>
      </c>
      <c r="G244" s="1">
        <f t="shared" si="7"/>
        <v>8.4221798592715252E-2</v>
      </c>
    </row>
    <row r="245" spans="1:11" ht="16" hidden="1" x14ac:dyDescent="0.2">
      <c r="A245" s="1">
        <v>0.12175</v>
      </c>
      <c r="B245" s="1">
        <f t="shared" si="4"/>
        <v>9.2431999999999999</v>
      </c>
      <c r="C245" s="2">
        <v>146.13999999999999</v>
      </c>
      <c r="D245" s="1" t="s">
        <v>23</v>
      </c>
      <c r="E245" s="1">
        <f t="shared" si="5"/>
        <v>-1.1841123739967999E-2</v>
      </c>
      <c r="F245" s="1">
        <f t="shared" si="6"/>
        <v>-1.0956888350953004E-2</v>
      </c>
      <c r="G245" s="1">
        <f t="shared" si="7"/>
        <v>3.0646757239619574E-2</v>
      </c>
    </row>
    <row r="246" spans="1:11" ht="16" hidden="1" x14ac:dyDescent="0.2">
      <c r="A246" s="1">
        <v>0.12175</v>
      </c>
      <c r="B246" s="1">
        <f t="shared" si="4"/>
        <v>9.2431999999999999</v>
      </c>
      <c r="C246" s="2">
        <v>75.069999999999993</v>
      </c>
      <c r="D246" s="1" t="s">
        <v>24</v>
      </c>
      <c r="E246" s="1">
        <f t="shared" si="5"/>
        <v>-4.2240372586000005E-4</v>
      </c>
      <c r="F246" s="1">
        <f t="shared" si="6"/>
        <v>-4.2240372585961554E-4</v>
      </c>
      <c r="G246" s="1">
        <f t="shared" si="7"/>
        <v>4.2023380698670801E-2</v>
      </c>
    </row>
    <row r="247" spans="1:11" ht="16" hidden="1" x14ac:dyDescent="0.2">
      <c r="A247" s="1">
        <v>0.12175</v>
      </c>
      <c r="B247" s="1">
        <f t="shared" si="4"/>
        <v>9.2431999999999999</v>
      </c>
      <c r="C247" s="2">
        <v>155.15459999999999</v>
      </c>
      <c r="D247" s="1" t="s">
        <v>25</v>
      </c>
      <c r="E247" s="1">
        <f t="shared" si="5"/>
        <v>-1.6189591624752274E-3</v>
      </c>
      <c r="F247" s="1">
        <f t="shared" si="6"/>
        <v>-1.6189591624844496E-3</v>
      </c>
      <c r="G247" s="1">
        <f t="shared" si="7"/>
        <v>2.757304780513628E-2</v>
      </c>
    </row>
    <row r="248" spans="1:11" ht="16" hidden="1" x14ac:dyDescent="0.2">
      <c r="A248" s="1">
        <v>0.12175</v>
      </c>
      <c r="B248" s="1">
        <f t="shared" si="4"/>
        <v>9.2431999999999999</v>
      </c>
      <c r="C248" s="2">
        <v>131.16999999999999</v>
      </c>
      <c r="D248" s="1" t="s">
        <v>26</v>
      </c>
      <c r="E248" s="1">
        <f t="shared" si="5"/>
        <v>-6.2920329278433025E-4</v>
      </c>
      <c r="F248" s="1">
        <f t="shared" si="6"/>
        <v>-6.290662453783052E-4</v>
      </c>
      <c r="G248" s="1">
        <f t="shared" si="7"/>
        <v>7.3408863653626991E-2</v>
      </c>
    </row>
    <row r="249" spans="1:11" ht="16" hidden="1" x14ac:dyDescent="0.2">
      <c r="A249" s="1">
        <v>0.12175</v>
      </c>
      <c r="B249" s="1">
        <f t="shared" si="4"/>
        <v>9.2431999999999999</v>
      </c>
      <c r="C249" s="2">
        <v>131.16999999999999</v>
      </c>
      <c r="D249" s="1" t="s">
        <v>27</v>
      </c>
      <c r="E249" s="1">
        <f t="shared" si="5"/>
        <v>-1.0326826175444196E-2</v>
      </c>
      <c r="F249" s="1">
        <f t="shared" si="6"/>
        <v>-6.1188592140920218E-3</v>
      </c>
      <c r="G249" s="1">
        <f t="shared" si="7"/>
        <v>6.3711240770823796E-2</v>
      </c>
    </row>
    <row r="250" spans="1:11" ht="16" hidden="1" x14ac:dyDescent="0.2">
      <c r="A250" s="1">
        <v>0.12175</v>
      </c>
      <c r="B250" s="1">
        <f t="shared" si="4"/>
        <v>9.2431999999999999</v>
      </c>
      <c r="C250" s="2">
        <v>146.19</v>
      </c>
      <c r="D250" s="1" t="s">
        <v>28</v>
      </c>
      <c r="E250" s="1">
        <f t="shared" si="5"/>
        <v>-3.9812949421607995E-4</v>
      </c>
      <c r="F250" s="1">
        <f t="shared" si="6"/>
        <v>-3.9812949422088058E-4</v>
      </c>
      <c r="G250" s="1">
        <f t="shared" si="7"/>
        <v>4.1028895594941328E-2</v>
      </c>
    </row>
    <row r="251" spans="1:11" ht="16" hidden="1" x14ac:dyDescent="0.2">
      <c r="A251" s="1">
        <v>0.12175</v>
      </c>
      <c r="B251" s="1">
        <f t="shared" si="4"/>
        <v>9.2431999999999999</v>
      </c>
      <c r="C251" s="2">
        <v>149.21</v>
      </c>
      <c r="D251" s="1" t="s">
        <v>29</v>
      </c>
      <c r="E251" s="1">
        <f t="shared" si="5"/>
        <v>-2.5209941054299698E-3</v>
      </c>
      <c r="F251" s="1">
        <f t="shared" si="6"/>
        <v>-2.5209123367328158E-3</v>
      </c>
      <c r="G251" s="1">
        <f t="shared" si="7"/>
        <v>2.6076049743299651E-2</v>
      </c>
    </row>
    <row r="252" spans="1:11" ht="16" hidden="1" x14ac:dyDescent="0.2">
      <c r="A252" s="1">
        <v>0.12175</v>
      </c>
      <c r="B252" s="1">
        <f t="shared" si="4"/>
        <v>9.2431999999999999</v>
      </c>
      <c r="C252" s="2">
        <v>165.19</v>
      </c>
      <c r="D252" s="1" t="s">
        <v>30</v>
      </c>
      <c r="E252" s="1">
        <f t="shared" si="5"/>
        <v>-7.877942764817627E-4</v>
      </c>
      <c r="F252" s="1">
        <f t="shared" si="6"/>
        <v>-7.8769337668263507E-4</v>
      </c>
      <c r="G252" s="1">
        <f t="shared" si="7"/>
        <v>9.2452643924894995E-2</v>
      </c>
    </row>
    <row r="253" spans="1:11" hidden="1" x14ac:dyDescent="0.2">
      <c r="A253" s="1">
        <v>0.12175</v>
      </c>
      <c r="B253" s="1">
        <f t="shared" si="4"/>
        <v>9.2431999999999999</v>
      </c>
      <c r="C253" s="1">
        <v>115.13</v>
      </c>
      <c r="D253" s="1" t="s">
        <v>31</v>
      </c>
      <c r="E253" s="1">
        <f t="shared" si="5"/>
        <v>-1.4355541702878401E-2</v>
      </c>
      <c r="F253" s="1">
        <f t="shared" si="6"/>
        <v>-1.4290770872077944E-2</v>
      </c>
      <c r="G253" s="1">
        <f t="shared" si="7"/>
        <v>5.0693555967470043E-2</v>
      </c>
    </row>
    <row r="254" spans="1:11" ht="16" hidden="1" x14ac:dyDescent="0.2">
      <c r="A254" s="1">
        <v>0.12175</v>
      </c>
      <c r="B254" s="1">
        <f t="shared" si="4"/>
        <v>9.2431999999999999</v>
      </c>
      <c r="C254" s="2">
        <v>105.09</v>
      </c>
      <c r="D254" s="1" t="s">
        <v>32</v>
      </c>
      <c r="E254" s="1">
        <f t="shared" si="5"/>
        <v>-1.661959921840823E-3</v>
      </c>
      <c r="F254" s="1">
        <f t="shared" si="6"/>
        <v>-1.6367051814746778E-3</v>
      </c>
      <c r="G254" s="1">
        <f t="shared" si="7"/>
        <v>5.8646380646148716E-2</v>
      </c>
    </row>
    <row r="255" spans="1:11" ht="16" hidden="1" x14ac:dyDescent="0.2">
      <c r="A255" s="1">
        <v>0.12175</v>
      </c>
      <c r="B255" s="1">
        <f t="shared" si="4"/>
        <v>9.2431999999999999</v>
      </c>
      <c r="C255" s="2">
        <v>119.11920000000001</v>
      </c>
      <c r="D255" s="1" t="s">
        <v>33</v>
      </c>
      <c r="E255" s="1">
        <f t="shared" si="5"/>
        <v>-1.7721790439248992E-2</v>
      </c>
      <c r="F255" s="1">
        <f t="shared" si="6"/>
        <v>-1.7619936562935985E-2</v>
      </c>
      <c r="G255" s="1">
        <f t="shared" si="7"/>
        <v>5.0589460053852509E-2</v>
      </c>
    </row>
    <row r="256" spans="1:11" ht="16" hidden="1" x14ac:dyDescent="0.2">
      <c r="A256" s="1">
        <v>0.12175</v>
      </c>
      <c r="B256" s="1">
        <f t="shared" si="4"/>
        <v>9.2431999999999999</v>
      </c>
      <c r="C256" s="2">
        <v>204.23</v>
      </c>
      <c r="D256" s="1" t="s">
        <v>34</v>
      </c>
      <c r="E256" s="1">
        <f t="shared" si="5"/>
        <v>-4.1501775576093889E-3</v>
      </c>
      <c r="F256" s="1">
        <f t="shared" si="6"/>
        <v>-3.6406064271847995E-3</v>
      </c>
      <c r="G256" s="1">
        <f t="shared" si="7"/>
        <v>5.3742805241922834E-2</v>
      </c>
    </row>
    <row r="257" spans="1:7" ht="16" hidden="1" x14ac:dyDescent="0.2">
      <c r="A257" s="1">
        <v>0.12175</v>
      </c>
      <c r="B257" s="1">
        <f t="shared" si="4"/>
        <v>9.2431999999999999</v>
      </c>
      <c r="C257" s="2">
        <v>181.19</v>
      </c>
      <c r="D257" s="1" t="s">
        <v>35</v>
      </c>
      <c r="E257" s="1">
        <f t="shared" si="5"/>
        <v>-3.4964093000212541E-4</v>
      </c>
      <c r="F257" s="1">
        <f t="shared" si="6"/>
        <v>-3.4956229410177992E-4</v>
      </c>
      <c r="G257" s="1">
        <f t="shared" si="7"/>
        <v>0.10192189486324589</v>
      </c>
    </row>
    <row r="258" spans="1:7" ht="16" hidden="1" x14ac:dyDescent="0.2">
      <c r="A258" s="1">
        <v>0.12175</v>
      </c>
      <c r="B258" s="1">
        <f t="shared" si="4"/>
        <v>9.2431999999999999</v>
      </c>
      <c r="C258" s="2">
        <v>117.151</v>
      </c>
      <c r="D258" s="1" t="s">
        <v>36</v>
      </c>
      <c r="E258" s="1">
        <f t="shared" si="5"/>
        <v>-9.0738446538982359E-4</v>
      </c>
      <c r="F258" s="1">
        <f t="shared" si="6"/>
        <v>-9.0724888357793861E-4</v>
      </c>
      <c r="G258" s="1">
        <f t="shared" si="7"/>
        <v>6.521774765961269E-2</v>
      </c>
    </row>
    <row r="259" spans="1:7" ht="16" hidden="1" x14ac:dyDescent="0.2">
      <c r="A259" s="3">
        <v>0.15175</v>
      </c>
      <c r="B259" s="3">
        <f t="shared" si="4"/>
        <v>9.2431999999999999</v>
      </c>
      <c r="C259" s="4">
        <v>89.09</v>
      </c>
      <c r="D259" s="3" t="s">
        <v>18</v>
      </c>
      <c r="E259" s="3">
        <f t="shared" si="5"/>
        <v>-4.2487279717360006E-3</v>
      </c>
      <c r="F259" s="3">
        <f t="shared" si="6"/>
        <v>-3.5896287497010921E-3</v>
      </c>
      <c r="G259" s="3">
        <f t="shared" si="7"/>
        <v>3.4221835555799926E-2</v>
      </c>
    </row>
    <row r="260" spans="1:7" ht="16" hidden="1" x14ac:dyDescent="0.2">
      <c r="A260" s="3">
        <v>0.15175</v>
      </c>
      <c r="B260" s="3">
        <f t="shared" si="4"/>
        <v>9.2431999999999999</v>
      </c>
      <c r="C260" s="4">
        <v>174.2</v>
      </c>
      <c r="D260" s="3" t="s">
        <v>19</v>
      </c>
      <c r="E260" s="3">
        <f t="shared" si="5"/>
        <v>-1.158549638669098E-2</v>
      </c>
      <c r="F260" s="3">
        <f t="shared" si="6"/>
        <v>-1.1585353294921649E-2</v>
      </c>
      <c r="G260" s="3">
        <f t="shared" si="7"/>
        <v>6.8982613221807284E-3</v>
      </c>
    </row>
    <row r="261" spans="1:7" ht="16" hidden="1" x14ac:dyDescent="0.2">
      <c r="A261" s="3">
        <v>0.15175</v>
      </c>
      <c r="B261" s="3">
        <f t="shared" si="4"/>
        <v>9.2431999999999999</v>
      </c>
      <c r="C261" s="4">
        <v>133.11000000000001</v>
      </c>
      <c r="D261" s="3" t="s">
        <v>20</v>
      </c>
      <c r="E261" s="3">
        <f t="shared" si="5"/>
        <v>-1.2994841089353599E-3</v>
      </c>
      <c r="F261" s="3">
        <f t="shared" si="6"/>
        <v>-2.816053012991654E-4</v>
      </c>
      <c r="G261" s="3">
        <f t="shared" si="7"/>
        <v>5.7556126695771793E-2</v>
      </c>
    </row>
    <row r="262" spans="1:7" ht="16" hidden="1" x14ac:dyDescent="0.2">
      <c r="A262" s="3">
        <v>0.15175</v>
      </c>
      <c r="B262" s="3">
        <f t="shared" si="4"/>
        <v>9.2431999999999999</v>
      </c>
      <c r="C262" s="4">
        <v>121.16</v>
      </c>
      <c r="D262" s="3" t="s">
        <v>21</v>
      </c>
      <c r="E262" s="3">
        <f t="shared" si="5"/>
        <v>-2.999287673426344E-4</v>
      </c>
      <c r="F262" s="3">
        <f t="shared" si="6"/>
        <v>-2.0041509737362529E-4</v>
      </c>
      <c r="G262" s="3">
        <f t="shared" si="7"/>
        <v>2.8204475450462896E-2</v>
      </c>
    </row>
    <row r="263" spans="1:7" ht="16" hidden="1" x14ac:dyDescent="0.2">
      <c r="A263" s="3">
        <v>0.15175</v>
      </c>
      <c r="B263" s="3">
        <f t="shared" si="4"/>
        <v>9.2431999999999999</v>
      </c>
      <c r="C263" s="4">
        <v>147.13</v>
      </c>
      <c r="D263" s="3" t="s">
        <v>22</v>
      </c>
      <c r="E263" s="3">
        <f t="shared" si="5"/>
        <v>-3.5083362132760001E-3</v>
      </c>
      <c r="F263" s="3">
        <f t="shared" si="6"/>
        <v>-3.5083362132868959E-3</v>
      </c>
      <c r="G263" s="3">
        <f t="shared" si="7"/>
        <v>6.39106073605024E-2</v>
      </c>
    </row>
    <row r="264" spans="1:7" ht="16" hidden="1" x14ac:dyDescent="0.2">
      <c r="A264" s="3">
        <v>0.15175</v>
      </c>
      <c r="B264" s="3">
        <f t="shared" si="4"/>
        <v>9.2431999999999999</v>
      </c>
      <c r="C264" s="4">
        <v>146.13999999999999</v>
      </c>
      <c r="D264" s="3" t="s">
        <v>23</v>
      </c>
      <c r="E264" s="3">
        <f t="shared" si="5"/>
        <v>-1.4758854435647995E-2</v>
      </c>
      <c r="F264" s="3">
        <f t="shared" si="6"/>
        <v>-1.3489292898460625E-2</v>
      </c>
      <c r="G264" s="3">
        <f t="shared" si="7"/>
        <v>1.780447623477191E-2</v>
      </c>
    </row>
    <row r="265" spans="1:7" ht="16" hidden="1" x14ac:dyDescent="0.2">
      <c r="A265" s="3">
        <v>0.15175</v>
      </c>
      <c r="B265" s="3">
        <f t="shared" si="4"/>
        <v>9.2431999999999999</v>
      </c>
      <c r="C265" s="4">
        <v>75.069999999999993</v>
      </c>
      <c r="D265" s="3" t="s">
        <v>24</v>
      </c>
      <c r="E265" s="3">
        <f t="shared" si="5"/>
        <v>-5.2648677945999985E-4</v>
      </c>
      <c r="F265" s="3">
        <f t="shared" si="6"/>
        <v>-4.8957208521582753E-4</v>
      </c>
      <c r="G265" s="3">
        <f t="shared" si="7"/>
        <v>3.1426174294441431E-2</v>
      </c>
    </row>
    <row r="266" spans="1:7" ht="16" hidden="1" x14ac:dyDescent="0.2">
      <c r="A266" s="3">
        <v>0.15175</v>
      </c>
      <c r="B266" s="3">
        <f t="shared" si="4"/>
        <v>9.2431999999999999</v>
      </c>
      <c r="C266" s="4">
        <v>155.15459999999999</v>
      </c>
      <c r="D266" s="3" t="s">
        <v>25</v>
      </c>
      <c r="E266" s="3">
        <f t="shared" si="5"/>
        <v>-2.5151005589045482E-3</v>
      </c>
      <c r="F266" s="3">
        <f t="shared" si="6"/>
        <v>-2.5151005588955602E-3</v>
      </c>
      <c r="G266" s="3">
        <f t="shared" si="7"/>
        <v>1.9435454617711064E-2</v>
      </c>
    </row>
    <row r="267" spans="1:7" ht="16" hidden="1" x14ac:dyDescent="0.2">
      <c r="A267" s="3">
        <v>0.15175</v>
      </c>
      <c r="B267" s="3">
        <f t="shared" si="4"/>
        <v>9.2431999999999999</v>
      </c>
      <c r="C267" s="4">
        <v>131.16999999999999</v>
      </c>
      <c r="D267" s="3" t="s">
        <v>26</v>
      </c>
      <c r="E267" s="3">
        <f t="shared" si="5"/>
        <v>-7.8424311852174234E-4</v>
      </c>
      <c r="F267" s="3">
        <f t="shared" si="6"/>
        <v>-7.8407230173435562E-4</v>
      </c>
      <c r="G267" s="3">
        <f t="shared" si="7"/>
        <v>5.4887731593522712E-2</v>
      </c>
    </row>
    <row r="268" spans="1:7" ht="16" hidden="1" x14ac:dyDescent="0.2">
      <c r="A268" s="3">
        <v>0.15175</v>
      </c>
      <c r="B268" s="3">
        <f t="shared" si="4"/>
        <v>9.2431999999999999</v>
      </c>
      <c r="C268" s="4">
        <v>131.16999999999999</v>
      </c>
      <c r="D268" s="3" t="s">
        <v>27</v>
      </c>
      <c r="E268" s="3">
        <f t="shared" si="5"/>
        <v>-1.2871424001015661E-2</v>
      </c>
      <c r="F268" s="3">
        <f t="shared" si="6"/>
        <v>-9.5058273154217891E-3</v>
      </c>
      <c r="G268" s="3">
        <f t="shared" si="7"/>
        <v>4.2800550711002666E-2</v>
      </c>
    </row>
    <row r="269" spans="1:7" ht="16" hidden="1" x14ac:dyDescent="0.2">
      <c r="A269" s="3">
        <v>0.15175</v>
      </c>
      <c r="B269" s="3">
        <f t="shared" si="4"/>
        <v>9.2431999999999999</v>
      </c>
      <c r="C269" s="4">
        <v>146.19</v>
      </c>
      <c r="D269" s="3" t="s">
        <v>28</v>
      </c>
      <c r="E269" s="3">
        <f t="shared" si="5"/>
        <v>-4.9623121763687995E-4</v>
      </c>
      <c r="F269" s="3">
        <f t="shared" si="6"/>
        <v>-4.9623121764286345E-4</v>
      </c>
      <c r="G269" s="3">
        <f t="shared" si="7"/>
        <v>3.0737864199021588E-2</v>
      </c>
    </row>
    <row r="270" spans="1:7" ht="16" hidden="1" x14ac:dyDescent="0.2">
      <c r="A270" s="3">
        <v>0.15175</v>
      </c>
      <c r="B270" s="3">
        <f t="shared" si="4"/>
        <v>9.2431999999999999</v>
      </c>
      <c r="C270" s="4">
        <v>149.21</v>
      </c>
      <c r="D270" s="3" t="s">
        <v>29</v>
      </c>
      <c r="E270" s="3">
        <f t="shared" si="5"/>
        <v>-3.1421836180615843E-3</v>
      </c>
      <c r="F270" s="3">
        <f t="shared" si="6"/>
        <v>-3.1420817010201622E-3</v>
      </c>
      <c r="G270" s="3">
        <f t="shared" si="7"/>
        <v>3.1961333659943018E-2</v>
      </c>
    </row>
    <row r="271" spans="1:7" ht="16" hidden="1" x14ac:dyDescent="0.2">
      <c r="A271" s="3">
        <v>0.15175</v>
      </c>
      <c r="B271" s="3">
        <f t="shared" si="4"/>
        <v>9.2431999999999999</v>
      </c>
      <c r="C271" s="4">
        <v>165.19</v>
      </c>
      <c r="D271" s="3" t="s">
        <v>30</v>
      </c>
      <c r="E271" s="3">
        <f t="shared" si="5"/>
        <v>-9.8191196267850096E-4</v>
      </c>
      <c r="F271" s="3">
        <f t="shared" si="6"/>
        <v>-9.8178620050587157E-4</v>
      </c>
      <c r="G271" s="3">
        <f t="shared" si="7"/>
        <v>6.9129039496471992E-2</v>
      </c>
    </row>
    <row r="272" spans="1:7" hidden="1" x14ac:dyDescent="0.2">
      <c r="A272" s="3">
        <v>0.15175</v>
      </c>
      <c r="B272" s="3">
        <f t="shared" si="4"/>
        <v>9.2431999999999999</v>
      </c>
      <c r="C272" s="3">
        <v>115.13</v>
      </c>
      <c r="D272" s="3" t="s">
        <v>31</v>
      </c>
      <c r="E272" s="3">
        <f t="shared" si="5"/>
        <v>-1.7892841506462399E-2</v>
      </c>
      <c r="F272" s="3">
        <f t="shared" si="6"/>
        <v>-1.7892841506468863E-2</v>
      </c>
      <c r="G272" s="3">
        <f t="shared" si="7"/>
        <v>3.1051988233409905E-2</v>
      </c>
    </row>
    <row r="273" spans="1:7" ht="16" hidden="1" x14ac:dyDescent="0.2">
      <c r="A273" s="3">
        <v>0.15175</v>
      </c>
      <c r="B273" s="3">
        <f t="shared" si="4"/>
        <v>9.2431999999999999</v>
      </c>
      <c r="C273" s="4">
        <v>105.09</v>
      </c>
      <c r="D273" s="3" t="s">
        <v>32</v>
      </c>
      <c r="E273" s="3">
        <f t="shared" si="5"/>
        <v>-2.0714777670489729E-3</v>
      </c>
      <c r="F273" s="3">
        <f t="shared" si="6"/>
        <v>-1.9195897496969208E-3</v>
      </c>
      <c r="G273" s="3">
        <f t="shared" si="7"/>
        <v>4.3766606043228677E-2</v>
      </c>
    </row>
    <row r="274" spans="1:7" ht="16" hidden="1" x14ac:dyDescent="0.2">
      <c r="A274" s="3">
        <v>0.15175</v>
      </c>
      <c r="B274" s="3">
        <f t="shared" si="4"/>
        <v>9.2431999999999999</v>
      </c>
      <c r="C274" s="4">
        <v>119.11920000000001</v>
      </c>
      <c r="D274" s="3" t="s">
        <v>33</v>
      </c>
      <c r="E274" s="3">
        <f t="shared" si="5"/>
        <v>-2.2088556050562914E-2</v>
      </c>
      <c r="F274" s="3">
        <f t="shared" si="6"/>
        <v>-2.1944648344842454E-2</v>
      </c>
      <c r="G274" s="3">
        <f t="shared" si="7"/>
        <v>2.9808856334217773E-2</v>
      </c>
    </row>
    <row r="275" spans="1:7" ht="16" hidden="1" x14ac:dyDescent="0.2">
      <c r="A275" s="3">
        <v>0.15175</v>
      </c>
      <c r="B275" s="3">
        <f t="shared" si="4"/>
        <v>9.2431999999999999</v>
      </c>
      <c r="C275" s="4">
        <v>204.23</v>
      </c>
      <c r="D275" s="3" t="s">
        <v>34</v>
      </c>
      <c r="E275" s="3">
        <f t="shared" si="5"/>
        <v>-5.1728085779648861E-3</v>
      </c>
      <c r="F275" s="3">
        <f t="shared" si="6"/>
        <v>-5.1727390193157105E-3</v>
      </c>
      <c r="G275" s="3">
        <f t="shared" si="7"/>
        <v>3.8167465094931116E-2</v>
      </c>
    </row>
    <row r="276" spans="1:7" ht="16" hidden="1" x14ac:dyDescent="0.2">
      <c r="A276" s="3">
        <v>0.15175</v>
      </c>
      <c r="B276" s="3">
        <f t="shared" si="4"/>
        <v>9.2431999999999999</v>
      </c>
      <c r="C276" s="4">
        <v>181.19</v>
      </c>
      <c r="D276" s="3" t="s">
        <v>35</v>
      </c>
      <c r="E276" s="3">
        <f t="shared" si="5"/>
        <v>-4.357947525899181E-4</v>
      </c>
      <c r="F276" s="3">
        <f t="shared" si="6"/>
        <v>-4.3569674028702348E-4</v>
      </c>
      <c r="G276" s="3">
        <f t="shared" si="7"/>
        <v>7.6465974691556304E-2</v>
      </c>
    </row>
    <row r="277" spans="1:7" ht="16" hidden="1" x14ac:dyDescent="0.2">
      <c r="A277" s="3">
        <v>0.15175</v>
      </c>
      <c r="B277" s="3">
        <f t="shared" si="4"/>
        <v>9.2431999999999999</v>
      </c>
      <c r="C277" s="4">
        <v>117.151</v>
      </c>
      <c r="D277" s="3" t="s">
        <v>36</v>
      </c>
      <c r="E277" s="3">
        <f t="shared" si="5"/>
        <v>-1.1309699599417304E-3</v>
      </c>
      <c r="F277" s="3">
        <f t="shared" si="6"/>
        <v>-1.1308009698805107E-3</v>
      </c>
      <c r="G277" s="3">
        <f t="shared" si="7"/>
        <v>4.8590974916484779E-2</v>
      </c>
    </row>
    <row r="278" spans="1:7" ht="16" hidden="1" x14ac:dyDescent="0.2">
      <c r="A278" s="1">
        <v>0.18174999999999999</v>
      </c>
      <c r="B278" s="1">
        <f t="shared" si="4"/>
        <v>9.2431999999999999</v>
      </c>
      <c r="C278" s="2">
        <v>89.09</v>
      </c>
      <c r="D278" s="1" t="s">
        <v>18</v>
      </c>
      <c r="E278" s="1">
        <f t="shared" si="5"/>
        <v>-5.088674193496001E-3</v>
      </c>
      <c r="F278" s="1">
        <f t="shared" si="6"/>
        <v>-4.299275290004438E-3</v>
      </c>
      <c r="G278" s="1">
        <f t="shared" si="7"/>
        <v>1.0874851580894141E-2</v>
      </c>
    </row>
    <row r="279" spans="1:7" ht="16" hidden="1" x14ac:dyDescent="0.2">
      <c r="A279" s="1">
        <v>0.18174999999999999</v>
      </c>
      <c r="B279" s="1">
        <f t="shared" si="4"/>
        <v>9.2431999999999999</v>
      </c>
      <c r="C279" s="2">
        <v>174.2</v>
      </c>
      <c r="D279" s="1" t="s">
        <v>19</v>
      </c>
      <c r="E279" s="1">
        <f t="shared" si="5"/>
        <v>-1.3875874585048339E-2</v>
      </c>
      <c r="F279" s="1">
        <f t="shared" si="6"/>
        <v>-1.3875703204955582E-2</v>
      </c>
      <c r="G279" s="1">
        <f t="shared" si="7"/>
        <v>-6.457897218421574E-3</v>
      </c>
    </row>
    <row r="280" spans="1:7" ht="16" hidden="1" x14ac:dyDescent="0.2">
      <c r="A280" s="1">
        <v>0.18174999999999999</v>
      </c>
      <c r="B280" s="1">
        <f t="shared" si="4"/>
        <v>9.2431999999999999</v>
      </c>
      <c r="C280" s="2">
        <v>133.11000000000001</v>
      </c>
      <c r="D280" s="1" t="s">
        <v>20</v>
      </c>
      <c r="E280" s="1">
        <f t="shared" si="5"/>
        <v>-1.5563837680329603E-3</v>
      </c>
      <c r="F280" s="1">
        <f t="shared" si="6"/>
        <v>-4.1985634657467627E-4</v>
      </c>
      <c r="G280" s="1">
        <f t="shared" si="7"/>
        <v>2.394342167053792E-2</v>
      </c>
    </row>
    <row r="281" spans="1:7" ht="16" hidden="1" x14ac:dyDescent="0.2">
      <c r="A281" s="1">
        <v>0.18174999999999999</v>
      </c>
      <c r="B281" s="1">
        <f t="shared" si="4"/>
        <v>9.2431999999999999</v>
      </c>
      <c r="C281" s="2">
        <v>121.16</v>
      </c>
      <c r="D281" s="1" t="s">
        <v>21</v>
      </c>
      <c r="E281" s="1">
        <f t="shared" si="5"/>
        <v>-3.5922275759159018E-4</v>
      </c>
      <c r="F281" s="1">
        <f t="shared" si="6"/>
        <v>-1.260180262266196E-4</v>
      </c>
      <c r="G281" s="1">
        <f t="shared" si="7"/>
        <v>2.1817867364901301E-2</v>
      </c>
    </row>
    <row r="282" spans="1:7" ht="16" hidden="1" x14ac:dyDescent="0.2">
      <c r="A282" s="1">
        <v>0.18174999999999999</v>
      </c>
      <c r="B282" s="1">
        <f t="shared" si="4"/>
        <v>9.2431999999999999</v>
      </c>
      <c r="C282" s="2">
        <v>147.13</v>
      </c>
      <c r="D282" s="1" t="s">
        <v>22</v>
      </c>
      <c r="E282" s="1">
        <f t="shared" si="5"/>
        <v>-4.2019117414359994E-3</v>
      </c>
      <c r="F282" s="1">
        <f t="shared" si="6"/>
        <v>-2.7946309917104865E-3</v>
      </c>
      <c r="G282" s="1">
        <f t="shared" si="7"/>
        <v>2.6815382178608297E-2</v>
      </c>
    </row>
    <row r="283" spans="1:7" ht="16" hidden="1" x14ac:dyDescent="0.2">
      <c r="A283" s="1">
        <v>0.18174999999999999</v>
      </c>
      <c r="B283" s="1">
        <f t="shared" si="4"/>
        <v>9.2431999999999999</v>
      </c>
      <c r="C283" s="2">
        <v>146.13999999999999</v>
      </c>
      <c r="D283" s="1" t="s">
        <v>23</v>
      </c>
      <c r="E283" s="1">
        <f t="shared" si="5"/>
        <v>-1.7676585131327999E-2</v>
      </c>
      <c r="F283" s="1">
        <f t="shared" si="6"/>
        <v>-1.7676585131328658E-2</v>
      </c>
      <c r="G283" s="1">
        <f t="shared" si="7"/>
        <v>-3.3733540171163069E-3</v>
      </c>
    </row>
    <row r="284" spans="1:7" ht="16" hidden="1" x14ac:dyDescent="0.2">
      <c r="A284" s="1">
        <v>0.18174999999999999</v>
      </c>
      <c r="B284" s="1">
        <f t="shared" si="4"/>
        <v>9.2431999999999999</v>
      </c>
      <c r="C284" s="2">
        <v>75.069999999999993</v>
      </c>
      <c r="D284" s="1" t="s">
        <v>24</v>
      </c>
      <c r="E284" s="1">
        <f t="shared" si="5"/>
        <v>-6.3056983305999977E-4</v>
      </c>
      <c r="F284" s="1">
        <f t="shared" si="6"/>
        <v>-6.3056983305942601E-4</v>
      </c>
      <c r="G284" s="1">
        <f t="shared" si="7"/>
        <v>1.2265266207151387E-2</v>
      </c>
    </row>
    <row r="285" spans="1:7" ht="16" hidden="1" x14ac:dyDescent="0.2">
      <c r="A285" s="1">
        <v>0.18174999999999999</v>
      </c>
      <c r="B285" s="1">
        <f t="shared" si="4"/>
        <v>9.2431999999999999</v>
      </c>
      <c r="C285" s="2">
        <v>155.15459999999999</v>
      </c>
      <c r="D285" s="1" t="s">
        <v>25</v>
      </c>
      <c r="E285" s="1">
        <f t="shared" si="5"/>
        <v>-3.6078360459582378E-3</v>
      </c>
      <c r="F285" s="1">
        <f t="shared" si="6"/>
        <v>-3.6078360459525548E-3</v>
      </c>
      <c r="G285" s="1">
        <f t="shared" si="7"/>
        <v>5.2014506834316843E-3</v>
      </c>
    </row>
    <row r="286" spans="1:7" ht="16" hidden="1" x14ac:dyDescent="0.2">
      <c r="A286" s="1">
        <v>0.18174999999999999</v>
      </c>
      <c r="B286" s="1">
        <f t="shared" si="4"/>
        <v>9.2431999999999999</v>
      </c>
      <c r="C286" s="2">
        <v>131.16999999999999</v>
      </c>
      <c r="D286" s="1" t="s">
        <v>26</v>
      </c>
      <c r="E286" s="1">
        <f t="shared" si="5"/>
        <v>-9.3928294425915432E-4</v>
      </c>
      <c r="F286" s="1">
        <f t="shared" si="6"/>
        <v>-9.3907835809040627E-4</v>
      </c>
      <c r="G286" s="1">
        <f t="shared" si="7"/>
        <v>2.1403222020986653E-2</v>
      </c>
    </row>
    <row r="287" spans="1:7" ht="16" hidden="1" x14ac:dyDescent="0.2">
      <c r="A287" s="1">
        <v>0.18174999999999999</v>
      </c>
      <c r="B287" s="1">
        <f t="shared" si="4"/>
        <v>9.2431999999999999</v>
      </c>
      <c r="C287" s="2">
        <v>131.16999999999999</v>
      </c>
      <c r="D287" s="1" t="s">
        <v>27</v>
      </c>
      <c r="E287" s="1">
        <f t="shared" si="5"/>
        <v>-1.5416021826587125E-2</v>
      </c>
      <c r="F287" s="1">
        <f t="shared" si="6"/>
        <v>-1.5415747995889753E-2</v>
      </c>
      <c r="G287" s="1">
        <f t="shared" si="7"/>
        <v>6.9264831388406549E-3</v>
      </c>
    </row>
    <row r="288" spans="1:7" ht="16" hidden="1" x14ac:dyDescent="0.2">
      <c r="A288" s="1">
        <v>0.18174999999999999</v>
      </c>
      <c r="B288" s="1">
        <f t="shared" si="4"/>
        <v>9.2431999999999999</v>
      </c>
      <c r="C288" s="2">
        <v>146.19</v>
      </c>
      <c r="D288" s="1" t="s">
        <v>28</v>
      </c>
      <c r="E288" s="1">
        <f t="shared" si="5"/>
        <v>-5.9433294105767996E-4</v>
      </c>
      <c r="F288" s="1">
        <f t="shared" si="6"/>
        <v>-5.9433294106484643E-4</v>
      </c>
      <c r="G288" s="1">
        <f t="shared" si="7"/>
        <v>1.210843164758438E-2</v>
      </c>
    </row>
    <row r="289" spans="1:7" ht="16" hidden="1" x14ac:dyDescent="0.2">
      <c r="A289" s="1">
        <v>0.18174999999999999</v>
      </c>
      <c r="B289" s="1">
        <f t="shared" si="4"/>
        <v>9.2431999999999999</v>
      </c>
      <c r="C289" s="2">
        <v>149.21</v>
      </c>
      <c r="D289" s="1" t="s">
        <v>29</v>
      </c>
      <c r="E289" s="1">
        <f t="shared" si="5"/>
        <v>-3.7633731306931993E-3</v>
      </c>
      <c r="F289" s="1">
        <f t="shared" si="6"/>
        <v>-3.763251065307509E-3</v>
      </c>
      <c r="G289" s="1">
        <f t="shared" si="7"/>
        <v>2.1651928883619182E-2</v>
      </c>
    </row>
    <row r="290" spans="1:7" ht="16" hidden="1" x14ac:dyDescent="0.2">
      <c r="A290" s="1">
        <v>0.18174999999999999</v>
      </c>
      <c r="B290" s="1">
        <f t="shared" si="4"/>
        <v>9.2431999999999999</v>
      </c>
      <c r="C290" s="2">
        <v>165.19</v>
      </c>
      <c r="D290" s="1" t="s">
        <v>30</v>
      </c>
      <c r="E290" s="1">
        <f t="shared" si="5"/>
        <v>-1.176029648875239E-3</v>
      </c>
      <c r="F290" s="1">
        <f t="shared" si="6"/>
        <v>-1.1758790243291083E-3</v>
      </c>
      <c r="G290" s="1">
        <f t="shared" si="7"/>
        <v>2.6961184610581349E-2</v>
      </c>
    </row>
    <row r="291" spans="1:7" hidden="1" x14ac:dyDescent="0.2">
      <c r="A291" s="1">
        <v>0.18174999999999999</v>
      </c>
      <c r="B291" s="1">
        <f t="shared" si="4"/>
        <v>9.2431999999999999</v>
      </c>
      <c r="C291" s="1">
        <v>115.13</v>
      </c>
      <c r="D291" s="1" t="s">
        <v>31</v>
      </c>
      <c r="E291" s="1">
        <f t="shared" si="5"/>
        <v>-2.1430141310046398E-2</v>
      </c>
      <c r="F291" s="1">
        <f t="shared" si="6"/>
        <v>-1.1785061187695175E-2</v>
      </c>
      <c r="G291" s="1">
        <f t="shared" si="7"/>
        <v>-1.7231744844663532E-3</v>
      </c>
    </row>
    <row r="292" spans="1:7" ht="16" hidden="1" x14ac:dyDescent="0.2">
      <c r="A292" s="1">
        <v>0.18174999999999999</v>
      </c>
      <c r="B292" s="1">
        <f t="shared" ref="B292:B315" si="8">0.848*10.9</f>
        <v>9.2431999999999999</v>
      </c>
      <c r="C292" s="2">
        <v>105.09</v>
      </c>
      <c r="D292" s="1" t="s">
        <v>32</v>
      </c>
      <c r="E292" s="1">
        <f t="shared" ref="E292:E315" si="9">E134*A292*B292*C292*0.001</f>
        <v>-2.4809956122921798E-3</v>
      </c>
      <c r="F292" s="1">
        <f t="shared" ref="F292:F315" si="10">A292*B292*F134*0.001*C292</f>
        <v>-2.3366629874068739E-3</v>
      </c>
      <c r="G292" s="1">
        <f t="shared" ref="G292:G314" si="11">G134*A292*B292*C292*0.001</f>
        <v>1.689856168901363E-2</v>
      </c>
    </row>
    <row r="293" spans="1:7" ht="16" hidden="1" x14ac:dyDescent="0.2">
      <c r="A293" s="1">
        <v>0.18174999999999999</v>
      </c>
      <c r="B293" s="1">
        <f t="shared" si="8"/>
        <v>9.2431999999999999</v>
      </c>
      <c r="C293" s="2">
        <v>119.11920000000001</v>
      </c>
      <c r="D293" s="1" t="s">
        <v>33</v>
      </c>
      <c r="E293" s="1">
        <f t="shared" si="9"/>
        <v>-2.6455321661876835E-2</v>
      </c>
      <c r="F293" s="1">
        <f t="shared" si="10"/>
        <v>-2.6363706392359871E-2</v>
      </c>
      <c r="G293" s="1">
        <f t="shared" si="11"/>
        <v>-4.5604152149354912E-3</v>
      </c>
    </row>
    <row r="294" spans="1:7" ht="16" hidden="1" x14ac:dyDescent="0.2">
      <c r="A294" s="1">
        <v>0.18174999999999999</v>
      </c>
      <c r="B294" s="1">
        <f t="shared" si="8"/>
        <v>9.2431999999999999</v>
      </c>
      <c r="C294" s="2">
        <v>204.23</v>
      </c>
      <c r="D294" s="1" t="s">
        <v>34</v>
      </c>
      <c r="E294" s="1">
        <f t="shared" si="9"/>
        <v>-6.1954395983203825E-3</v>
      </c>
      <c r="F294" s="1">
        <f t="shared" si="10"/>
        <v>-6.1953562883731821E-3</v>
      </c>
      <c r="G294" s="1">
        <f t="shared" si="11"/>
        <v>1.1198056585729038E-2</v>
      </c>
    </row>
    <row r="295" spans="1:7" ht="16" hidden="1" x14ac:dyDescent="0.2">
      <c r="A295" s="1">
        <v>0.18174999999999999</v>
      </c>
      <c r="B295" s="1">
        <f t="shared" si="8"/>
        <v>9.2431999999999999</v>
      </c>
      <c r="C295" s="2">
        <v>181.19</v>
      </c>
      <c r="D295" s="1" t="s">
        <v>35</v>
      </c>
      <c r="E295" s="1">
        <f t="shared" si="9"/>
        <v>-5.2194857517771074E-4</v>
      </c>
      <c r="F295" s="1">
        <f t="shared" si="10"/>
        <v>-5.2183118647226693E-4</v>
      </c>
      <c r="G295" s="1">
        <f t="shared" si="11"/>
        <v>3.0340584584318302E-2</v>
      </c>
    </row>
    <row r="296" spans="1:7" ht="16" hidden="1" x14ac:dyDescent="0.2">
      <c r="A296" s="1">
        <v>0.18174999999999999</v>
      </c>
      <c r="B296" s="1">
        <f t="shared" si="8"/>
        <v>9.2431999999999999</v>
      </c>
      <c r="C296" s="2">
        <v>117.151</v>
      </c>
      <c r="D296" s="1" t="s">
        <v>36</v>
      </c>
      <c r="E296" s="1">
        <f t="shared" si="9"/>
        <v>-1.3545554544936377E-3</v>
      </c>
      <c r="F296" s="1">
        <f t="shared" si="10"/>
        <v>-1.3543530561830827E-3</v>
      </c>
      <c r="G296" s="1">
        <f t="shared" si="11"/>
        <v>1.8600059158370253E-2</v>
      </c>
    </row>
    <row r="297" spans="1:7" ht="16" hidden="1" x14ac:dyDescent="0.2">
      <c r="A297" s="3">
        <v>0.20272430832251101</v>
      </c>
      <c r="B297" s="3">
        <f t="shared" si="8"/>
        <v>9.2431999999999999</v>
      </c>
      <c r="C297" s="4">
        <v>89.09</v>
      </c>
      <c r="D297" s="3" t="s">
        <v>18</v>
      </c>
      <c r="E297" s="3">
        <f t="shared" si="9"/>
        <v>-5.6759172278134156E-3</v>
      </c>
      <c r="F297" s="3">
        <f t="shared" si="10"/>
        <v>-5.6759172278120469E-3</v>
      </c>
      <c r="G297" s="3">
        <f t="shared" si="11"/>
        <v>-5.4494406083287978E-3</v>
      </c>
    </row>
    <row r="298" spans="1:7" ht="16" hidden="1" x14ac:dyDescent="0.2">
      <c r="A298" s="3">
        <v>0.20272430832251101</v>
      </c>
      <c r="B298" s="3">
        <f t="shared" si="8"/>
        <v>9.2431999999999999</v>
      </c>
      <c r="C298" s="4">
        <v>174.2</v>
      </c>
      <c r="D298" s="3" t="s">
        <v>19</v>
      </c>
      <c r="E298" s="3">
        <f t="shared" si="9"/>
        <v>-1.5668144405222954E-2</v>
      </c>
      <c r="F298" s="3">
        <f t="shared" si="10"/>
        <v>-1.5668144405223541E-2</v>
      </c>
      <c r="G298" s="3">
        <f t="shared" si="11"/>
        <v>-1.5557435495424101E-2</v>
      </c>
    </row>
    <row r="299" spans="1:7" ht="16" hidden="1" x14ac:dyDescent="0.2">
      <c r="A299" s="3">
        <v>0.20272430832251101</v>
      </c>
      <c r="B299" s="3">
        <f t="shared" si="8"/>
        <v>9.2431999999999999</v>
      </c>
      <c r="C299" s="4">
        <v>133.11000000000001</v>
      </c>
      <c r="D299" s="3" t="s">
        <v>20</v>
      </c>
      <c r="E299" s="3">
        <f t="shared" si="9"/>
        <v>-1.7359935232949945E-3</v>
      </c>
      <c r="F299" s="3">
        <f t="shared" si="10"/>
        <v>-1.735993523307254E-3</v>
      </c>
      <c r="G299" s="3">
        <f t="shared" si="11"/>
        <v>-1.3976132020666692E-3</v>
      </c>
    </row>
    <row r="300" spans="1:7" ht="16" hidden="1" x14ac:dyDescent="0.2">
      <c r="A300" s="3">
        <v>0.20272430832251101</v>
      </c>
      <c r="B300" s="3">
        <f t="shared" si="8"/>
        <v>9.2431999999999999</v>
      </c>
      <c r="C300" s="4">
        <v>121.16</v>
      </c>
      <c r="D300" s="3" t="s">
        <v>21</v>
      </c>
      <c r="E300" s="3">
        <f t="shared" si="9"/>
        <v>-5.1082243186804314E-4</v>
      </c>
      <c r="F300" s="3">
        <f t="shared" si="10"/>
        <v>-5.1082243186886963E-4</v>
      </c>
      <c r="G300" s="3">
        <f t="shared" si="11"/>
        <v>-2.028203304233302E-4</v>
      </c>
    </row>
    <row r="301" spans="1:7" ht="16" hidden="1" x14ac:dyDescent="0.2">
      <c r="A301" s="3">
        <v>0.20272430832251101</v>
      </c>
      <c r="B301" s="3">
        <f t="shared" si="8"/>
        <v>9.2431999999999999</v>
      </c>
      <c r="C301" s="4">
        <v>147.13</v>
      </c>
      <c r="D301" s="3" t="s">
        <v>22</v>
      </c>
      <c r="E301" s="3">
        <f t="shared" si="9"/>
        <v>-4.6868206405218755E-3</v>
      </c>
      <c r="F301" s="3">
        <f t="shared" si="10"/>
        <v>-4.6868206405364316E-3</v>
      </c>
      <c r="G301" s="3">
        <f t="shared" si="11"/>
        <v>-4.3127999308449419E-3</v>
      </c>
    </row>
    <row r="302" spans="1:7" ht="16" hidden="1" x14ac:dyDescent="0.2">
      <c r="A302" s="3">
        <v>0.20272430832251101</v>
      </c>
      <c r="B302" s="3">
        <f t="shared" si="8"/>
        <v>9.2431999999999999</v>
      </c>
      <c r="C302" s="4">
        <v>146.13999999999999</v>
      </c>
      <c r="D302" s="3" t="s">
        <v>23</v>
      </c>
      <c r="E302" s="3">
        <f t="shared" si="9"/>
        <v>-1.9716497905102891E-2</v>
      </c>
      <c r="F302" s="3">
        <f t="shared" si="10"/>
        <v>-1.9716497905103634E-2</v>
      </c>
      <c r="G302" s="3">
        <f t="shared" si="11"/>
        <v>-1.9530745894939663E-2</v>
      </c>
    </row>
    <row r="303" spans="1:7" ht="16" hidden="1" x14ac:dyDescent="0.2">
      <c r="A303" s="3">
        <v>0.20272430832251101</v>
      </c>
      <c r="B303" s="3">
        <f t="shared" si="8"/>
        <v>9.2431999999999999</v>
      </c>
      <c r="C303" s="4">
        <v>75.069999999999993</v>
      </c>
      <c r="D303" s="3" t="s">
        <v>24</v>
      </c>
      <c r="E303" s="3">
        <f t="shared" si="9"/>
        <v>-7.0333883497182797E-4</v>
      </c>
      <c r="F303" s="3">
        <f t="shared" si="10"/>
        <v>-7.0333883497118786E-4</v>
      </c>
      <c r="G303" s="3">
        <f t="shared" si="11"/>
        <v>-5.1250260392337764E-4</v>
      </c>
    </row>
    <row r="304" spans="1:7" ht="16" hidden="1" x14ac:dyDescent="0.2">
      <c r="A304" s="3">
        <v>0.20272430832251101</v>
      </c>
      <c r="B304" s="3">
        <f t="shared" si="8"/>
        <v>9.2431999999999999</v>
      </c>
      <c r="C304" s="4">
        <v>155.15459999999999</v>
      </c>
      <c r="D304" s="3" t="s">
        <v>25</v>
      </c>
      <c r="E304" s="3">
        <f t="shared" si="9"/>
        <v>-4.4784838709450558E-3</v>
      </c>
      <c r="F304" s="3">
        <f t="shared" si="10"/>
        <v>-4.4784838709559871E-3</v>
      </c>
      <c r="G304" s="3">
        <f t="shared" si="11"/>
        <v>-4.3425314680510772E-3</v>
      </c>
    </row>
    <row r="305" spans="1:7" ht="16" hidden="1" x14ac:dyDescent="0.2">
      <c r="A305" s="3">
        <v>0.20272430832251101</v>
      </c>
      <c r="B305" s="3">
        <f t="shared" si="8"/>
        <v>9.2431999999999999</v>
      </c>
      <c r="C305" s="4">
        <v>131.16999999999999</v>
      </c>
      <c r="D305" s="3" t="s">
        <v>26</v>
      </c>
      <c r="E305" s="3">
        <f t="shared" si="9"/>
        <v>-1.275645654357511E-3</v>
      </c>
      <c r="F305" s="3">
        <f t="shared" si="10"/>
        <v>-1.2756456543502601E-3</v>
      </c>
      <c r="G305" s="3">
        <f t="shared" si="11"/>
        <v>-9.4219702737312664E-4</v>
      </c>
    </row>
    <row r="306" spans="1:7" ht="16" hidden="1" x14ac:dyDescent="0.2">
      <c r="A306" s="3">
        <v>0.20272430832251101</v>
      </c>
      <c r="B306" s="3">
        <f t="shared" si="8"/>
        <v>9.2431999999999999</v>
      </c>
      <c r="C306" s="4">
        <v>131.16999999999999</v>
      </c>
      <c r="D306" s="3" t="s">
        <v>27</v>
      </c>
      <c r="E306" s="3">
        <f t="shared" si="9"/>
        <v>-1.7500187011609783E-2</v>
      </c>
      <c r="F306" s="3">
        <f t="shared" si="10"/>
        <v>-1.7500187011603933E-2</v>
      </c>
      <c r="G306" s="3">
        <f t="shared" si="11"/>
        <v>-1.7166738384634134E-2</v>
      </c>
    </row>
    <row r="307" spans="1:7" ht="16" hidden="1" x14ac:dyDescent="0.2">
      <c r="A307" s="3">
        <v>0.20272430832251101</v>
      </c>
      <c r="B307" s="3">
        <f t="shared" si="8"/>
        <v>9.2431999999999999</v>
      </c>
      <c r="C307" s="4">
        <v>146.19</v>
      </c>
      <c r="D307" s="3" t="s">
        <v>28</v>
      </c>
      <c r="E307" s="3">
        <f t="shared" si="9"/>
        <v>-6.6292013419093202E-4</v>
      </c>
      <c r="F307" s="3">
        <f t="shared" si="10"/>
        <v>-6.6292013419892541E-4</v>
      </c>
      <c r="G307" s="3">
        <f t="shared" si="11"/>
        <v>-4.7710457130663894E-4</v>
      </c>
    </row>
    <row r="308" spans="1:7" ht="16" hidden="1" x14ac:dyDescent="0.2">
      <c r="A308" s="3">
        <v>0.20272430832251101</v>
      </c>
      <c r="B308" s="3">
        <f t="shared" si="8"/>
        <v>9.2431999999999999</v>
      </c>
      <c r="C308" s="4">
        <v>149.21</v>
      </c>
      <c r="D308" s="3" t="s">
        <v>29</v>
      </c>
      <c r="E308" s="3">
        <f t="shared" si="9"/>
        <v>-4.3336896424011461E-3</v>
      </c>
      <c r="F308" s="3">
        <f t="shared" si="10"/>
        <v>-4.3336896423940164E-3</v>
      </c>
      <c r="G308" s="3">
        <f t="shared" si="11"/>
        <v>-3.9543813430007787E-3</v>
      </c>
    </row>
    <row r="309" spans="1:7" ht="16" hidden="1" x14ac:dyDescent="0.2">
      <c r="A309" s="3">
        <v>0.20272430832251101</v>
      </c>
      <c r="B309" s="3">
        <f t="shared" si="8"/>
        <v>9.2431999999999999</v>
      </c>
      <c r="C309" s="4">
        <v>165.19</v>
      </c>
      <c r="D309" s="3" t="s">
        <v>30</v>
      </c>
      <c r="E309" s="3">
        <f t="shared" si="9"/>
        <v>-1.4795846848866447E-3</v>
      </c>
      <c r="F309" s="3">
        <f t="shared" si="10"/>
        <v>-1.4795846848812185E-3</v>
      </c>
      <c r="G309" s="3">
        <f t="shared" si="11"/>
        <v>-1.0596534605799613E-3</v>
      </c>
    </row>
    <row r="310" spans="1:7" hidden="1" x14ac:dyDescent="0.2">
      <c r="A310" s="3">
        <v>0.20272430832251101</v>
      </c>
      <c r="B310" s="3">
        <f t="shared" si="8"/>
        <v>9.2431999999999999</v>
      </c>
      <c r="C310" s="3">
        <v>115.13</v>
      </c>
      <c r="D310" s="3" t="s">
        <v>31</v>
      </c>
      <c r="E310" s="3">
        <f t="shared" si="9"/>
        <v>-2.3903221867030682E-2</v>
      </c>
      <c r="F310" s="3">
        <f t="shared" si="10"/>
        <v>-2.3903221867039311E-2</v>
      </c>
      <c r="G310" s="3">
        <f t="shared" si="11"/>
        <v>-2.36105486917264E-2</v>
      </c>
    </row>
    <row r="311" spans="1:7" ht="16" hidden="1" x14ac:dyDescent="0.2">
      <c r="A311" s="3">
        <v>0.20272430832251101</v>
      </c>
      <c r="B311" s="3">
        <f t="shared" si="8"/>
        <v>9.2431999999999999</v>
      </c>
      <c r="C311" s="4">
        <v>105.09</v>
      </c>
      <c r="D311" s="3" t="s">
        <v>32</v>
      </c>
      <c r="E311" s="3">
        <f t="shared" si="9"/>
        <v>-3.0719501782553744E-3</v>
      </c>
      <c r="F311" s="3">
        <f t="shared" si="10"/>
        <v>-3.0719501782454101E-3</v>
      </c>
      <c r="G311" s="3">
        <f t="shared" si="11"/>
        <v>-2.8047997916364436E-3</v>
      </c>
    </row>
    <row r="312" spans="1:7" ht="16" hidden="1" x14ac:dyDescent="0.2">
      <c r="A312" s="3">
        <v>0.20272430832251101</v>
      </c>
      <c r="B312" s="3">
        <f t="shared" si="8"/>
        <v>9.2431999999999999</v>
      </c>
      <c r="C312" s="4">
        <v>119.11920000000001</v>
      </c>
      <c r="D312" s="3" t="s">
        <v>33</v>
      </c>
      <c r="E312" s="3">
        <f t="shared" si="9"/>
        <v>-2.9686676951254119E-2</v>
      </c>
      <c r="F312" s="3">
        <f t="shared" si="10"/>
        <v>-2.9686676951262595E-2</v>
      </c>
      <c r="G312" s="3">
        <f t="shared" si="11"/>
        <v>-2.938386278881186E-2</v>
      </c>
    </row>
    <row r="313" spans="1:7" ht="16" hidden="1" x14ac:dyDescent="0.2">
      <c r="A313" s="3">
        <v>0.20272430832251101</v>
      </c>
      <c r="B313" s="3">
        <f t="shared" si="8"/>
        <v>9.2431999999999999</v>
      </c>
      <c r="C313" s="4">
        <v>204.23</v>
      </c>
      <c r="D313" s="3" t="s">
        <v>34</v>
      </c>
      <c r="E313" s="3">
        <f t="shared" si="9"/>
        <v>-7.0032366907505647E-3</v>
      </c>
      <c r="F313" s="3">
        <f t="shared" si="10"/>
        <v>-7.0032366907328844E-3</v>
      </c>
      <c r="G313" s="3">
        <f t="shared" si="11"/>
        <v>-6.7436490827264576E-3</v>
      </c>
    </row>
    <row r="314" spans="1:7" ht="16" hidden="1" x14ac:dyDescent="0.2">
      <c r="A314" s="3">
        <v>0.20272430832251101</v>
      </c>
      <c r="B314" s="3">
        <f t="shared" si="8"/>
        <v>9.2431999999999999</v>
      </c>
      <c r="C314" s="4">
        <v>181.19</v>
      </c>
      <c r="D314" s="3" t="s">
        <v>35</v>
      </c>
      <c r="E314" s="3">
        <f t="shared" si="9"/>
        <v>-7.1298714098293745E-4</v>
      </c>
      <c r="F314" s="3">
        <f t="shared" si="10"/>
        <v>-7.1298714099695629E-4</v>
      </c>
      <c r="G314" s="3">
        <f t="shared" si="11"/>
        <v>-2.5238214959775546E-4</v>
      </c>
    </row>
    <row r="315" spans="1:7" ht="16" hidden="1" x14ac:dyDescent="0.2">
      <c r="A315" s="3">
        <v>0.20272430832251101</v>
      </c>
      <c r="B315" s="3">
        <f t="shared" si="8"/>
        <v>9.2431999999999999</v>
      </c>
      <c r="C315" s="4">
        <v>117.151</v>
      </c>
      <c r="D315" s="3" t="s">
        <v>36</v>
      </c>
      <c r="E315" s="3">
        <f t="shared" si="9"/>
        <v>-1.7364035341394868E-3</v>
      </c>
      <c r="F315" s="3">
        <f t="shared" si="10"/>
        <v>-1.7364035341478393E-3</v>
      </c>
      <c r="G315" s="3">
        <f>G157*A315*B315*C315*0.001</f>
        <v>-1.4385927534579484E-3</v>
      </c>
    </row>
  </sheetData>
  <mergeCells count="2">
    <mergeCell ref="E3:G3"/>
    <mergeCell ref="I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EA133-B6BA-4C9A-925B-62A4CDAF804D}">
  <dimension ref="A2:J20"/>
  <sheetViews>
    <sheetView workbookViewId="0">
      <selection activeCell="F43" sqref="F43"/>
    </sheetView>
  </sheetViews>
  <sheetFormatPr baseColWidth="10" defaultColWidth="8.83203125" defaultRowHeight="15" x14ac:dyDescent="0.2"/>
  <cols>
    <col min="1" max="1" width="21.33203125" customWidth="1"/>
    <col min="2" max="2" width="15" customWidth="1"/>
    <col min="3" max="3" width="18" customWidth="1"/>
    <col min="4" max="4" width="18.5" customWidth="1"/>
    <col min="5" max="6" width="10.5" bestFit="1" customWidth="1"/>
    <col min="7" max="7" width="16.5" customWidth="1"/>
    <col min="9" max="9" width="10.5" bestFit="1" customWidth="1"/>
    <col min="10" max="10" width="9.83203125" bestFit="1" customWidth="1"/>
  </cols>
  <sheetData>
    <row r="2" spans="1:10" s="7" customFormat="1" x14ac:dyDescent="0.2"/>
    <row r="3" spans="1:10" s="12" customFormat="1" ht="14" x14ac:dyDescent="0.15">
      <c r="E3" s="15"/>
      <c r="F3" s="15"/>
      <c r="G3" s="15"/>
      <c r="H3" s="13"/>
      <c r="I3" s="15"/>
      <c r="J3" s="15"/>
    </row>
    <row r="4" spans="1:10" s="12" customFormat="1" ht="14" x14ac:dyDescent="0.15">
      <c r="E4" s="13"/>
      <c r="F4" s="13"/>
      <c r="G4" s="13"/>
      <c r="H4" s="13"/>
      <c r="I4" s="13"/>
      <c r="J4" s="13"/>
    </row>
    <row r="5" spans="1:10" s="12" customFormat="1" ht="14" x14ac:dyDescent="0.15">
      <c r="B5" s="12" t="s">
        <v>11</v>
      </c>
      <c r="C5" s="12" t="s">
        <v>12</v>
      </c>
      <c r="D5" s="12" t="s">
        <v>17</v>
      </c>
      <c r="E5" s="17" t="s">
        <v>136</v>
      </c>
      <c r="F5" s="12" t="s">
        <v>133</v>
      </c>
      <c r="G5" s="12" t="s">
        <v>135</v>
      </c>
    </row>
    <row r="6" spans="1:10" s="12" customFormat="1" ht="14" x14ac:dyDescent="0.15">
      <c r="B6" s="12" t="s">
        <v>110</v>
      </c>
      <c r="C6" s="12" t="s">
        <v>43</v>
      </c>
      <c r="D6" s="12">
        <v>1</v>
      </c>
      <c r="E6" s="12">
        <v>-0.46600000000000003</v>
      </c>
      <c r="F6" s="12">
        <v>1.62819225326441</v>
      </c>
      <c r="G6" s="12">
        <v>556.24748159321803</v>
      </c>
    </row>
    <row r="7" spans="1:10" s="12" customFormat="1" ht="14" x14ac:dyDescent="0.15">
      <c r="B7" s="12" t="s">
        <v>111</v>
      </c>
      <c r="C7" s="12" t="s">
        <v>44</v>
      </c>
      <c r="D7" s="12">
        <v>1</v>
      </c>
      <c r="E7" s="12">
        <v>-3.2500000000000001E-2</v>
      </c>
      <c r="F7" s="12">
        <v>1.01466185909508E-28</v>
      </c>
      <c r="G7" s="12">
        <v>0</v>
      </c>
    </row>
    <row r="8" spans="1:10" s="12" customFormat="1" ht="14" x14ac:dyDescent="0.15">
      <c r="B8" s="12" t="s">
        <v>113</v>
      </c>
      <c r="C8" s="12" t="s">
        <v>45</v>
      </c>
      <c r="D8" s="12">
        <v>1</v>
      </c>
      <c r="E8" s="12">
        <v>-14.45</v>
      </c>
      <c r="F8" s="12">
        <v>-12.2996992611767</v>
      </c>
      <c r="G8" s="12">
        <v>0</v>
      </c>
    </row>
    <row r="9" spans="1:10" s="12" customFormat="1" ht="14" x14ac:dyDescent="0.15">
      <c r="B9" s="12" t="s">
        <v>112</v>
      </c>
      <c r="C9" s="12" t="s">
        <v>46</v>
      </c>
      <c r="D9" s="12">
        <v>1</v>
      </c>
      <c r="E9" s="12">
        <v>-14.45</v>
      </c>
      <c r="F9" s="12">
        <v>-14.45</v>
      </c>
      <c r="G9" s="12">
        <v>0</v>
      </c>
    </row>
    <row r="10" spans="1:10" s="12" customFormat="1" ht="14" x14ac:dyDescent="0.15">
      <c r="B10" s="12" t="s">
        <v>114</v>
      </c>
      <c r="C10" s="12" t="s">
        <v>47</v>
      </c>
      <c r="D10" s="12">
        <v>1</v>
      </c>
      <c r="E10" s="12">
        <v>-2.31E-3</v>
      </c>
      <c r="F10" s="12">
        <v>-1.3850356390469199E-3</v>
      </c>
      <c r="G10" s="12">
        <v>0</v>
      </c>
    </row>
    <row r="11" spans="1:10" s="12" customFormat="1" ht="14" x14ac:dyDescent="0.15"/>
    <row r="12" spans="1:10" s="12" customFormat="1" ht="14" x14ac:dyDescent="0.15">
      <c r="B12" s="12" t="s">
        <v>14</v>
      </c>
    </row>
    <row r="13" spans="1:10" s="12" customFormat="1" ht="14" x14ac:dyDescent="0.15">
      <c r="A13" s="12" t="s">
        <v>138</v>
      </c>
      <c r="B13" s="12" t="s">
        <v>15</v>
      </c>
      <c r="C13" s="12" t="s">
        <v>137</v>
      </c>
      <c r="D13" s="12" t="s">
        <v>16</v>
      </c>
      <c r="E13" s="12" t="s">
        <v>139</v>
      </c>
      <c r="F13" s="12" t="s">
        <v>140</v>
      </c>
      <c r="G13" s="12" t="s">
        <v>141</v>
      </c>
      <c r="I13" s="12" t="s">
        <v>37</v>
      </c>
    </row>
    <row r="14" spans="1:10" s="12" customFormat="1" ht="14" x14ac:dyDescent="0.15">
      <c r="A14" s="16">
        <v>6.1823802160000003</v>
      </c>
      <c r="B14" s="12">
        <f t="shared" ref="B14:B18" si="0">0.848*10.9</f>
        <v>9.2431999999999999</v>
      </c>
      <c r="C14" s="12">
        <v>134.0874</v>
      </c>
      <c r="D14" s="12" t="s">
        <v>43</v>
      </c>
      <c r="E14" s="12">
        <f>E6*0.001*A14*B14*C14</f>
        <v>-3.5706883555553106</v>
      </c>
      <c r="F14" s="12">
        <f>F6*A14*B14*C14*0.001</f>
        <v>12.475895105872512</v>
      </c>
      <c r="G14" s="12">
        <f>G6*0.001*A14*B14*C14</f>
        <v>4262.2025865490778</v>
      </c>
      <c r="I14" s="12" t="s">
        <v>139</v>
      </c>
      <c r="J14" s="12" t="s">
        <v>141</v>
      </c>
    </row>
    <row r="15" spans="1:10" s="12" customFormat="1" ht="14" x14ac:dyDescent="0.15">
      <c r="A15" s="16">
        <v>6.1823802160000003</v>
      </c>
      <c r="B15" s="12">
        <f t="shared" si="0"/>
        <v>9.2431999999999999</v>
      </c>
      <c r="C15" s="12">
        <v>192.124</v>
      </c>
      <c r="D15" s="12" t="s">
        <v>44</v>
      </c>
      <c r="E15" s="12">
        <f>E7*0.001*A15*B15*C15</f>
        <v>-0.35681494956674925</v>
      </c>
      <c r="F15" s="12">
        <f>F7*A15*B15*C15*0.001</f>
        <v>1.1139892925548153E-27</v>
      </c>
      <c r="G15" s="12">
        <f>G7*0.001*A15*B15*C15</f>
        <v>0</v>
      </c>
      <c r="I15" s="12">
        <f>SUM(E14:E18)</f>
        <v>-301.48039007917282</v>
      </c>
      <c r="J15" s="12">
        <f>SUM(G14:G18)</f>
        <v>4262.2025865490778</v>
      </c>
    </row>
    <row r="16" spans="1:10" s="12" customFormat="1" ht="14" x14ac:dyDescent="0.15">
      <c r="A16" s="16">
        <v>6.1823802160000003</v>
      </c>
      <c r="B16" s="12">
        <f t="shared" si="0"/>
        <v>9.2431999999999999</v>
      </c>
      <c r="C16" s="12">
        <v>180.16</v>
      </c>
      <c r="D16" s="12" t="s">
        <v>45</v>
      </c>
      <c r="E16" s="12">
        <f>E8*0.001*A16*B16*C16</f>
        <v>-148.76620387578424</v>
      </c>
      <c r="F16" s="12">
        <f>F8*A16*B16*C16*0.001</f>
        <v>-126.6283437992419</v>
      </c>
      <c r="G16" s="12">
        <f>G8*0.001*A16*B16*C16</f>
        <v>0</v>
      </c>
    </row>
    <row r="17" spans="1:7" s="12" customFormat="1" ht="14" x14ac:dyDescent="0.15">
      <c r="A17" s="16">
        <v>6.1823802160000003</v>
      </c>
      <c r="B17" s="12">
        <f t="shared" si="0"/>
        <v>9.2431999999999999</v>
      </c>
      <c r="C17" s="12">
        <v>180.15600000000001</v>
      </c>
      <c r="D17" s="12" t="s">
        <v>46</v>
      </c>
      <c r="E17" s="12">
        <f>E9*0.001*A17*B17*C17</f>
        <v>-148.76290089612448</v>
      </c>
      <c r="F17" s="12">
        <f>F9*A17*B17*C17*0.001</f>
        <v>-148.76290089612445</v>
      </c>
      <c r="G17" s="12">
        <f>G9*0.001*A17*B17*C17</f>
        <v>0</v>
      </c>
    </row>
    <row r="18" spans="1:7" s="12" customFormat="1" ht="14" x14ac:dyDescent="0.15">
      <c r="A18" s="16">
        <v>6.1823802160000003</v>
      </c>
      <c r="B18" s="12">
        <f t="shared" si="0"/>
        <v>9.2431999999999999</v>
      </c>
      <c r="C18" s="12">
        <v>180.16</v>
      </c>
      <c r="D18" s="12" t="s">
        <v>47</v>
      </c>
      <c r="E18" s="12">
        <f>E10*0.001*A18*B18*C18</f>
        <v>-2.3782002142080386E-2</v>
      </c>
      <c r="F18" s="12">
        <f>F10*A18*B18*C18*0.001</f>
        <v>-1.4259272958732264E-2</v>
      </c>
      <c r="G18" s="12">
        <f>G10*0.001*A18*B18*C18</f>
        <v>0</v>
      </c>
    </row>
    <row r="19" spans="1:7" s="12" customFormat="1" ht="14" x14ac:dyDescent="0.15"/>
    <row r="20" spans="1:7" s="12" customFormat="1" ht="14" x14ac:dyDescent="0.15"/>
  </sheetData>
  <mergeCells count="2">
    <mergeCell ref="E3:G3"/>
    <mergeCell ref="I3:J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A73D7-2C51-4052-A3CC-C00E32FFA607}">
  <dimension ref="A1:K170"/>
  <sheetViews>
    <sheetView workbookViewId="0">
      <selection activeCell="G175" sqref="G175"/>
    </sheetView>
  </sheetViews>
  <sheetFormatPr baseColWidth="10" defaultColWidth="8.83203125" defaultRowHeight="15" x14ac:dyDescent="0.2"/>
  <cols>
    <col min="1" max="1" width="22" customWidth="1"/>
    <col min="2" max="2" width="9.83203125" bestFit="1" customWidth="1"/>
    <col min="3" max="3" width="14.83203125" customWidth="1"/>
    <col min="4" max="4" width="19.6640625" customWidth="1"/>
    <col min="5" max="5" width="24" customWidth="1"/>
    <col min="6" max="6" width="20.33203125" customWidth="1"/>
    <col min="7" max="7" width="26.1640625" customWidth="1"/>
    <col min="10" max="10" width="10.5" bestFit="1" customWidth="1"/>
    <col min="11" max="11" width="13.1640625" bestFit="1" customWidth="1"/>
  </cols>
  <sheetData>
    <row r="1" spans="1:10" s="7" customFormat="1" x14ac:dyDescent="0.2"/>
    <row r="2" spans="1:10" s="12" customFormat="1" ht="14" x14ac:dyDescent="0.15"/>
    <row r="3" spans="1:10" s="12" customFormat="1" ht="14" x14ac:dyDescent="0.15">
      <c r="E3" s="15"/>
      <c r="F3" s="15"/>
      <c r="G3" s="15"/>
      <c r="H3" s="13"/>
      <c r="I3" s="15"/>
      <c r="J3" s="15"/>
    </row>
    <row r="4" spans="1:10" s="12" customFormat="1" ht="14" x14ac:dyDescent="0.15">
      <c r="A4" s="12" t="s">
        <v>10</v>
      </c>
      <c r="E4" s="13"/>
      <c r="F4" s="13"/>
      <c r="G4" s="13"/>
      <c r="H4" s="13"/>
      <c r="I4" s="13"/>
      <c r="J4" s="13"/>
    </row>
    <row r="5" spans="1:10" s="12" customFormat="1" ht="14" x14ac:dyDescent="0.15">
      <c r="B5" s="12" t="s">
        <v>11</v>
      </c>
      <c r="C5" s="12" t="s">
        <v>12</v>
      </c>
      <c r="D5" s="12" t="s">
        <v>17</v>
      </c>
      <c r="E5" s="17" t="s">
        <v>136</v>
      </c>
      <c r="F5" s="12" t="s">
        <v>133</v>
      </c>
      <c r="G5" s="12" t="s">
        <v>135</v>
      </c>
    </row>
    <row r="6" spans="1:10" s="12" customFormat="1" ht="14" x14ac:dyDescent="0.15">
      <c r="B6" s="12" t="s">
        <v>115</v>
      </c>
      <c r="C6" s="12" t="s">
        <v>48</v>
      </c>
      <c r="D6" s="12">
        <v>1</v>
      </c>
      <c r="E6" s="12">
        <v>-0.5</v>
      </c>
      <c r="F6" s="12">
        <v>-0.5</v>
      </c>
      <c r="G6" s="12">
        <v>1000</v>
      </c>
    </row>
    <row r="7" spans="1:10" s="12" customFormat="1" ht="14" x14ac:dyDescent="0.15">
      <c r="B7" s="12" t="s">
        <v>116</v>
      </c>
      <c r="C7" s="12" t="s">
        <v>49</v>
      </c>
      <c r="D7" s="12">
        <v>1</v>
      </c>
      <c r="E7" s="12">
        <v>-5.8715248928638199E-4</v>
      </c>
      <c r="F7" s="12">
        <v>-5.8715248928638199E-4</v>
      </c>
      <c r="G7" s="12">
        <v>-5.8715248928638199E-4</v>
      </c>
    </row>
    <row r="8" spans="1:10" s="12" customFormat="1" ht="14" x14ac:dyDescent="0.15">
      <c r="B8" s="12" t="s">
        <v>117</v>
      </c>
      <c r="C8" s="12" t="s">
        <v>50</v>
      </c>
      <c r="D8" s="12">
        <v>1</v>
      </c>
      <c r="E8" s="12">
        <v>-6.4214749378152102E-4</v>
      </c>
      <c r="F8" s="12">
        <v>-6.4214749378152102E-4</v>
      </c>
      <c r="G8" s="12">
        <v>-6.4214749378152102E-4</v>
      </c>
    </row>
    <row r="9" spans="1:10" s="12" customFormat="1" ht="14" x14ac:dyDescent="0.15">
      <c r="B9" s="12" t="s">
        <v>118</v>
      </c>
      <c r="C9" s="12" t="s">
        <v>51</v>
      </c>
      <c r="D9" s="12">
        <v>1</v>
      </c>
      <c r="E9" s="12">
        <v>-0.16400000000000001</v>
      </c>
      <c r="F9" s="12">
        <v>-1.03096882628557E-2</v>
      </c>
      <c r="G9" s="12">
        <v>-1.03065962816114E-2</v>
      </c>
    </row>
    <row r="10" spans="1:10" s="12" customFormat="1" ht="14" x14ac:dyDescent="0.15">
      <c r="B10" s="12" t="s">
        <v>119</v>
      </c>
      <c r="C10" s="12" t="s">
        <v>52</v>
      </c>
      <c r="D10" s="12">
        <v>1</v>
      </c>
      <c r="E10" s="12">
        <v>-3.5099748936772798E-5</v>
      </c>
      <c r="F10" s="12">
        <v>-3.5099748936772798E-5</v>
      </c>
      <c r="G10" s="12">
        <v>-3.5099748936772798E-5</v>
      </c>
    </row>
    <row r="11" spans="1:10" s="12" customFormat="1" ht="14" x14ac:dyDescent="0.15">
      <c r="B11" s="12" t="s">
        <v>120</v>
      </c>
      <c r="C11" s="12" t="s">
        <v>53</v>
      </c>
      <c r="D11" s="12">
        <v>1</v>
      </c>
      <c r="E11" s="12">
        <v>-2.0865750708617199E-4</v>
      </c>
      <c r="F11" s="12">
        <v>-2.0865750708617199E-4</v>
      </c>
      <c r="G11" s="12">
        <v>-2.0865750708617199E-4</v>
      </c>
    </row>
    <row r="12" spans="1:10" s="12" customFormat="1" ht="14" x14ac:dyDescent="0.15">
      <c r="B12" s="12" t="s">
        <v>121</v>
      </c>
      <c r="C12" s="12" t="s">
        <v>54</v>
      </c>
      <c r="D12" s="12">
        <v>1</v>
      </c>
      <c r="E12" s="12">
        <v>-1.0659325195592801E-4</v>
      </c>
      <c r="F12" s="12">
        <v>-1.0659325195592801E-4</v>
      </c>
      <c r="G12" s="12">
        <v>-1.0659325195592801E-4</v>
      </c>
    </row>
    <row r="13" spans="1:10" s="12" customFormat="1" ht="14" x14ac:dyDescent="0.15">
      <c r="B13" s="12" t="s">
        <v>122</v>
      </c>
      <c r="C13" s="12" t="s">
        <v>55</v>
      </c>
      <c r="D13" s="12">
        <v>1</v>
      </c>
      <c r="E13" s="12">
        <v>-4.4157751061720901E-4</v>
      </c>
      <c r="F13" s="12">
        <v>-4.4157751061720901E-4</v>
      </c>
      <c r="G13" s="12">
        <v>-4.4157751061720901E-4</v>
      </c>
    </row>
    <row r="14" spans="1:10" s="12" customFormat="1" ht="14" x14ac:dyDescent="0.15">
      <c r="B14" s="12" t="s">
        <v>123</v>
      </c>
      <c r="C14" s="12" t="s">
        <v>56</v>
      </c>
      <c r="D14" s="12">
        <v>1</v>
      </c>
      <c r="E14" s="12">
        <v>-1.20988998591201E-4</v>
      </c>
      <c r="F14" s="12">
        <v>-1.20988998591201E-4</v>
      </c>
      <c r="G14" s="12">
        <v>-1.20988998591201E-4</v>
      </c>
    </row>
    <row r="15" spans="1:10" s="12" customFormat="1" ht="14" x14ac:dyDescent="0.15">
      <c r="B15" s="12" t="s">
        <v>124</v>
      </c>
      <c r="C15" s="12" t="s">
        <v>57</v>
      </c>
      <c r="D15" s="12">
        <v>1</v>
      </c>
      <c r="E15" s="12">
        <v>-2.0098132840939799E-4</v>
      </c>
      <c r="F15" s="12">
        <v>-2.0098132840939799E-4</v>
      </c>
      <c r="G15" s="12">
        <v>-2.0098132840939799E-4</v>
      </c>
    </row>
    <row r="16" spans="1:10" s="12" customFormat="1" ht="14" hidden="1" x14ac:dyDescent="0.15">
      <c r="C16" s="12" t="s">
        <v>48</v>
      </c>
      <c r="D16" s="12">
        <v>2</v>
      </c>
      <c r="E16" s="12">
        <v>-0.5</v>
      </c>
      <c r="F16" s="12">
        <v>-0.5</v>
      </c>
      <c r="G16" s="12">
        <v>1000</v>
      </c>
    </row>
    <row r="17" spans="3:7" s="12" customFormat="1" ht="14" hidden="1" x14ac:dyDescent="0.15">
      <c r="C17" s="12" t="s">
        <v>49</v>
      </c>
      <c r="D17" s="12">
        <v>2</v>
      </c>
      <c r="E17" s="12">
        <v>-1.1525249789701799E-4</v>
      </c>
      <c r="F17" s="12">
        <v>-1.15252497948859E-4</v>
      </c>
      <c r="G17" s="12">
        <v>-1.1525249789701799E-4</v>
      </c>
    </row>
    <row r="18" spans="3:7" s="12" customFormat="1" ht="14" hidden="1" x14ac:dyDescent="0.15">
      <c r="C18" s="12" t="s">
        <v>50</v>
      </c>
      <c r="D18" s="12">
        <v>2</v>
      </c>
      <c r="E18" s="12">
        <v>-1.26047498779371E-4</v>
      </c>
      <c r="F18" s="12">
        <v>-1.26047498724802E-4</v>
      </c>
      <c r="G18" s="12">
        <v>-1.26047498779371E-4</v>
      </c>
    </row>
    <row r="19" spans="3:7" s="12" customFormat="1" ht="14" hidden="1" x14ac:dyDescent="0.15">
      <c r="C19" s="12" t="s">
        <v>51</v>
      </c>
      <c r="D19" s="12">
        <v>2</v>
      </c>
      <c r="E19" s="12">
        <v>-0.16400000000000001</v>
      </c>
      <c r="F19" s="12">
        <v>0</v>
      </c>
      <c r="G19" s="12">
        <v>0</v>
      </c>
    </row>
    <row r="20" spans="3:7" s="12" customFormat="1" ht="14" hidden="1" x14ac:dyDescent="0.15">
      <c r="C20" s="12" t="s">
        <v>52</v>
      </c>
      <c r="D20" s="12">
        <v>2</v>
      </c>
      <c r="E20" s="12">
        <v>-6.88974979129852E-6</v>
      </c>
      <c r="F20" s="12">
        <v>-6.8897497840225697E-6</v>
      </c>
      <c r="G20" s="12">
        <v>-6.88974979129852E-6</v>
      </c>
    </row>
    <row r="21" spans="3:7" s="12" customFormat="1" ht="14" hidden="1" x14ac:dyDescent="0.15">
      <c r="C21" s="12" t="s">
        <v>53</v>
      </c>
      <c r="D21" s="12">
        <v>2</v>
      </c>
      <c r="E21" s="12">
        <v>-4.09575013909488E-5</v>
      </c>
      <c r="F21" s="12">
        <v>-4.0957501369120998E-5</v>
      </c>
      <c r="G21" s="12">
        <v>-4.09575013909488E-5</v>
      </c>
    </row>
    <row r="22" spans="3:7" s="12" customFormat="1" ht="14" hidden="1" x14ac:dyDescent="0.15">
      <c r="C22" s="12" t="s">
        <v>54</v>
      </c>
      <c r="D22" s="12">
        <v>2</v>
      </c>
      <c r="E22" s="12">
        <v>-2.0923250383930301E-5</v>
      </c>
      <c r="F22" s="12">
        <v>-2.0923250417581598E-5</v>
      </c>
      <c r="G22" s="12">
        <v>-2.0923250383930301E-5</v>
      </c>
    </row>
    <row r="23" spans="3:7" s="12" customFormat="1" ht="14" hidden="1" x14ac:dyDescent="0.15">
      <c r="C23" s="12" t="s">
        <v>55</v>
      </c>
      <c r="D23" s="12">
        <v>2</v>
      </c>
      <c r="E23" s="12">
        <v>-8.6677502084057907E-5</v>
      </c>
      <c r="F23" s="12">
        <v>-8.6677502054044494E-5</v>
      </c>
      <c r="G23" s="12">
        <v>-8.6677502084057907E-5</v>
      </c>
    </row>
    <row r="24" spans="3:7" s="12" customFormat="1" ht="14" hidden="1" x14ac:dyDescent="0.15">
      <c r="C24" s="12" t="s">
        <v>56</v>
      </c>
      <c r="D24" s="12">
        <v>2</v>
      </c>
      <c r="E24" s="12">
        <v>-2.37489997234661E-5</v>
      </c>
      <c r="F24" s="12">
        <v>-2.37489997516605E-5</v>
      </c>
      <c r="G24" s="12">
        <v>-2.37489997234661E-5</v>
      </c>
    </row>
    <row r="25" spans="3:7" s="12" customFormat="1" ht="14" hidden="1" x14ac:dyDescent="0.15">
      <c r="C25" s="12" t="s">
        <v>57</v>
      </c>
      <c r="D25" s="12">
        <v>2</v>
      </c>
      <c r="E25" s="12">
        <v>-3.9450739888707197E-5</v>
      </c>
      <c r="F25" s="12">
        <v>-3.9450739905078101E-5</v>
      </c>
      <c r="G25" s="12">
        <v>-3.9450739888707197E-5</v>
      </c>
    </row>
    <row r="26" spans="3:7" s="12" customFormat="1" ht="14" hidden="1" x14ac:dyDescent="0.15">
      <c r="C26" s="12" t="s">
        <v>48</v>
      </c>
      <c r="D26" s="12">
        <v>3</v>
      </c>
      <c r="E26" s="12">
        <v>-0.5</v>
      </c>
      <c r="F26" s="12">
        <v>-0.5</v>
      </c>
      <c r="G26" s="12">
        <v>1000</v>
      </c>
    </row>
    <row r="27" spans="3:7" s="12" customFormat="1" ht="14" hidden="1" x14ac:dyDescent="0.15">
      <c r="C27" s="12" t="s">
        <v>49</v>
      </c>
      <c r="D27" s="12">
        <v>3</v>
      </c>
      <c r="E27" s="12">
        <v>-2.2415249590994801E-4</v>
      </c>
      <c r="F27" s="12">
        <v>-2.2415249588903001E-4</v>
      </c>
      <c r="G27" s="12">
        <v>-2.2415249590994801E-4</v>
      </c>
    </row>
    <row r="28" spans="3:7" s="12" customFormat="1" ht="14" hidden="1" x14ac:dyDescent="0.15">
      <c r="C28" s="12" t="s">
        <v>50</v>
      </c>
      <c r="D28" s="12">
        <v>3</v>
      </c>
      <c r="E28" s="12">
        <v>-2.4514749762602099E-4</v>
      </c>
      <c r="F28" s="12">
        <v>-2.4514749759418897E-4</v>
      </c>
      <c r="G28" s="12">
        <v>-2.4514749762602099E-4</v>
      </c>
    </row>
    <row r="29" spans="3:7" s="12" customFormat="1" ht="14" hidden="1" x14ac:dyDescent="0.15">
      <c r="C29" s="12" t="s">
        <v>51</v>
      </c>
      <c r="D29" s="12">
        <v>3</v>
      </c>
      <c r="E29" s="12">
        <v>-0.16400000000000001</v>
      </c>
      <c r="F29" s="12">
        <v>0</v>
      </c>
      <c r="G29" s="12">
        <v>0</v>
      </c>
    </row>
    <row r="30" spans="3:7" s="12" customFormat="1" ht="14" hidden="1" x14ac:dyDescent="0.15">
      <c r="C30" s="12" t="s">
        <v>52</v>
      </c>
      <c r="D30" s="12">
        <v>3</v>
      </c>
      <c r="E30" s="12">
        <v>-1.33997495941003E-5</v>
      </c>
      <c r="F30" s="12">
        <v>-1.33997496050142E-5</v>
      </c>
      <c r="G30" s="12">
        <v>-1.33997495941003E-5</v>
      </c>
    </row>
    <row r="31" spans="3:7" s="12" customFormat="1" ht="14" hidden="1" x14ac:dyDescent="0.15">
      <c r="C31" s="12" t="s">
        <v>53</v>
      </c>
      <c r="D31" s="12">
        <v>3</v>
      </c>
      <c r="E31" s="12">
        <v>-7.9657502705231094E-5</v>
      </c>
      <c r="F31" s="12">
        <v>-7.9657502737973105E-5</v>
      </c>
      <c r="G31" s="12">
        <v>-7.9657502705231094E-5</v>
      </c>
    </row>
    <row r="32" spans="3:7" s="12" customFormat="1" ht="14" hidden="1" x14ac:dyDescent="0.15">
      <c r="C32" s="12" t="s">
        <v>54</v>
      </c>
      <c r="D32" s="12">
        <v>3</v>
      </c>
      <c r="E32" s="12">
        <v>-4.0693250746699003E-5</v>
      </c>
      <c r="F32" s="12">
        <v>-4.0693250753065499E-5</v>
      </c>
      <c r="G32" s="12">
        <v>-4.0693250746699003E-5</v>
      </c>
    </row>
    <row r="33" spans="3:7" s="12" customFormat="1" ht="14" hidden="1" x14ac:dyDescent="0.15">
      <c r="C33" s="12" t="s">
        <v>55</v>
      </c>
      <c r="D33" s="12">
        <v>3</v>
      </c>
      <c r="E33" s="12">
        <v>-1.68577504053247E-4</v>
      </c>
      <c r="F33" s="12">
        <v>-1.6857750404142299E-4</v>
      </c>
      <c r="G33" s="12">
        <v>-1.68577504053247E-4</v>
      </c>
    </row>
    <row r="34" spans="3:7" s="12" customFormat="1" ht="14" hidden="1" x14ac:dyDescent="0.15">
      <c r="C34" s="12" t="s">
        <v>56</v>
      </c>
      <c r="D34" s="12">
        <v>3</v>
      </c>
      <c r="E34" s="12">
        <v>-4.6188999462174202E-5</v>
      </c>
      <c r="F34" s="12">
        <v>-4.6188999476726201E-5</v>
      </c>
      <c r="G34" s="12">
        <v>-4.6188999462174202E-5</v>
      </c>
    </row>
    <row r="35" spans="3:7" s="12" customFormat="1" ht="14" hidden="1" x14ac:dyDescent="0.15">
      <c r="C35" s="12" t="s">
        <v>57</v>
      </c>
      <c r="D35" s="12">
        <v>3</v>
      </c>
      <c r="E35" s="12">
        <v>-7.6727029547328206E-5</v>
      </c>
      <c r="F35" s="12">
        <v>-7.67270295227718E-5</v>
      </c>
      <c r="G35" s="12">
        <v>-7.6727029547328206E-5</v>
      </c>
    </row>
    <row r="36" spans="3:7" s="12" customFormat="1" ht="14" hidden="1" x14ac:dyDescent="0.15">
      <c r="C36" s="12" t="s">
        <v>48</v>
      </c>
      <c r="D36" s="12">
        <v>4</v>
      </c>
      <c r="E36" s="12">
        <v>-0.5</v>
      </c>
      <c r="F36" s="12">
        <v>-0.5</v>
      </c>
      <c r="G36" s="12">
        <v>1000</v>
      </c>
    </row>
    <row r="37" spans="3:7" s="12" customFormat="1" ht="14" hidden="1" x14ac:dyDescent="0.15">
      <c r="C37" s="12" t="s">
        <v>49</v>
      </c>
      <c r="D37" s="12">
        <v>4</v>
      </c>
      <c r="E37" s="12">
        <v>-3.3305249392287799E-4</v>
      </c>
      <c r="F37" s="12">
        <v>-3.3305249394288699E-4</v>
      </c>
      <c r="G37" s="12">
        <v>-3.3305249392287799E-4</v>
      </c>
    </row>
    <row r="38" spans="3:7" s="12" customFormat="1" ht="14" hidden="1" x14ac:dyDescent="0.15">
      <c r="C38" s="12" t="s">
        <v>50</v>
      </c>
      <c r="D38" s="12">
        <v>4</v>
      </c>
      <c r="E38" s="12">
        <v>-3.6424749647267102E-4</v>
      </c>
      <c r="F38" s="12">
        <v>-3.6424749646357701E-4</v>
      </c>
      <c r="G38" s="12">
        <v>-3.6424749647267102E-4</v>
      </c>
    </row>
    <row r="39" spans="3:7" s="12" customFormat="1" ht="14" hidden="1" x14ac:dyDescent="0.15">
      <c r="C39" s="12" t="s">
        <v>51</v>
      </c>
      <c r="D39" s="12">
        <v>4</v>
      </c>
      <c r="E39" s="12">
        <v>-0.16400000000000001</v>
      </c>
      <c r="F39" s="12">
        <v>0</v>
      </c>
      <c r="G39" s="12">
        <v>0</v>
      </c>
    </row>
    <row r="40" spans="3:7" s="12" customFormat="1" ht="14" hidden="1" x14ac:dyDescent="0.15">
      <c r="C40" s="12" t="s">
        <v>52</v>
      </c>
      <c r="D40" s="12">
        <v>4</v>
      </c>
      <c r="E40" s="12">
        <v>-1.9909749396902001E-5</v>
      </c>
      <c r="F40" s="12">
        <v>-1.9909749426005901E-5</v>
      </c>
      <c r="G40" s="12">
        <v>-1.9909749396902001E-5</v>
      </c>
    </row>
    <row r="41" spans="3:7" s="12" customFormat="1" ht="14" hidden="1" x14ac:dyDescent="0.15">
      <c r="C41" s="12" t="s">
        <v>53</v>
      </c>
      <c r="D41" s="12">
        <v>4</v>
      </c>
      <c r="E41" s="12">
        <v>-1.1835750401951299E-4</v>
      </c>
      <c r="F41" s="12">
        <v>-1.18357503993138E-4</v>
      </c>
      <c r="G41" s="12">
        <v>-1.1835750401951299E-4</v>
      </c>
    </row>
    <row r="42" spans="3:7" s="12" customFormat="1" ht="14" hidden="1" x14ac:dyDescent="0.15">
      <c r="C42" s="12" t="s">
        <v>54</v>
      </c>
      <c r="D42" s="12">
        <v>4</v>
      </c>
      <c r="E42" s="12">
        <v>-6.0463251109467801E-5</v>
      </c>
      <c r="F42" s="12">
        <v>-6.0463251088549401E-5</v>
      </c>
      <c r="G42" s="12">
        <v>-6.0463251109467801E-5</v>
      </c>
    </row>
    <row r="43" spans="3:7" s="12" customFormat="1" ht="14" hidden="1" x14ac:dyDescent="0.15">
      <c r="C43" s="12" t="s">
        <v>55</v>
      </c>
      <c r="D43" s="12">
        <v>4</v>
      </c>
      <c r="E43" s="12">
        <v>-2.5047750602243498E-4</v>
      </c>
      <c r="F43" s="12">
        <v>-2.5047750602880098E-4</v>
      </c>
      <c r="G43" s="12">
        <v>-2.5047750602243498E-4</v>
      </c>
    </row>
    <row r="44" spans="3:7" s="12" customFormat="1" ht="14" hidden="1" x14ac:dyDescent="0.15">
      <c r="C44" s="12" t="s">
        <v>56</v>
      </c>
      <c r="D44" s="12">
        <v>4</v>
      </c>
      <c r="E44" s="12">
        <v>-6.8628999200882402E-5</v>
      </c>
      <c r="F44" s="12">
        <v>-6.8628999201791898E-5</v>
      </c>
      <c r="G44" s="12">
        <v>-6.8628999200882402E-5</v>
      </c>
    </row>
    <row r="45" spans="3:7" s="12" customFormat="1" ht="14" hidden="1" x14ac:dyDescent="0.15">
      <c r="C45" s="12" t="s">
        <v>57</v>
      </c>
      <c r="D45" s="12">
        <v>4</v>
      </c>
      <c r="E45" s="12">
        <v>-1.14003319205949E-4</v>
      </c>
      <c r="F45" s="12">
        <v>-1.14003319254152E-4</v>
      </c>
      <c r="G45" s="12">
        <v>-1.14003319205949E-4</v>
      </c>
    </row>
    <row r="46" spans="3:7" s="12" customFormat="1" ht="14" hidden="1" x14ac:dyDescent="0.15">
      <c r="C46" s="12" t="s">
        <v>48</v>
      </c>
      <c r="D46" s="12">
        <v>5</v>
      </c>
      <c r="E46" s="12">
        <v>-0.5</v>
      </c>
      <c r="F46" s="12">
        <v>-0.5</v>
      </c>
      <c r="G46" s="12">
        <v>1000</v>
      </c>
    </row>
    <row r="47" spans="3:7" s="12" customFormat="1" ht="14" hidden="1" x14ac:dyDescent="0.15">
      <c r="C47" s="12" t="s">
        <v>49</v>
      </c>
      <c r="D47" s="12">
        <v>5</v>
      </c>
      <c r="E47" s="12">
        <v>-4.4195249193580802E-4</v>
      </c>
      <c r="F47" s="12">
        <v>-4.4195249188305801E-4</v>
      </c>
      <c r="G47" s="12">
        <v>-4.4195249193580802E-4</v>
      </c>
    </row>
    <row r="48" spans="3:7" s="12" customFormat="1" ht="14" hidden="1" x14ac:dyDescent="0.15">
      <c r="C48" s="12" t="s">
        <v>50</v>
      </c>
      <c r="D48" s="12">
        <v>5</v>
      </c>
      <c r="E48" s="12">
        <v>-4.8334749531932101E-4</v>
      </c>
      <c r="F48" s="12">
        <v>-4.8334749533296401E-4</v>
      </c>
      <c r="G48" s="12">
        <v>-4.8334749531932101E-4</v>
      </c>
    </row>
    <row r="49" spans="3:7" s="12" customFormat="1" ht="14" hidden="1" x14ac:dyDescent="0.15">
      <c r="C49" s="12" t="s">
        <v>51</v>
      </c>
      <c r="D49" s="12">
        <v>5</v>
      </c>
      <c r="E49" s="12">
        <v>-0.16400000000000001</v>
      </c>
      <c r="F49" s="12">
        <v>0</v>
      </c>
      <c r="G49" s="12">
        <v>0</v>
      </c>
    </row>
    <row r="50" spans="3:7" s="12" customFormat="1" ht="14" hidden="1" x14ac:dyDescent="0.15">
      <c r="C50" s="12" t="s">
        <v>52</v>
      </c>
      <c r="D50" s="12">
        <v>5</v>
      </c>
      <c r="E50" s="12">
        <v>-2.64197491997038E-5</v>
      </c>
      <c r="F50" s="12">
        <v>-2.6419749246997499E-5</v>
      </c>
      <c r="G50" s="12">
        <v>-2.64197491997038E-5</v>
      </c>
    </row>
    <row r="51" spans="3:7" s="12" customFormat="1" ht="14" hidden="1" x14ac:dyDescent="0.15">
      <c r="C51" s="12" t="s">
        <v>53</v>
      </c>
      <c r="D51" s="12">
        <v>5</v>
      </c>
      <c r="E51" s="12">
        <v>-1.5705750533379599E-4</v>
      </c>
      <c r="F51" s="12">
        <v>-1.5705750536198999E-4</v>
      </c>
      <c r="G51" s="12">
        <v>-1.5705750533379599E-4</v>
      </c>
    </row>
    <row r="52" spans="3:7" s="12" customFormat="1" ht="14" hidden="1" x14ac:dyDescent="0.15">
      <c r="C52" s="12" t="s">
        <v>54</v>
      </c>
      <c r="D52" s="12">
        <v>5</v>
      </c>
      <c r="E52" s="12">
        <v>-8.0233251472236605E-5</v>
      </c>
      <c r="F52" s="12">
        <v>-8.0233251424033397E-5</v>
      </c>
      <c r="G52" s="12">
        <v>-8.0233251472236605E-5</v>
      </c>
    </row>
    <row r="53" spans="3:7" s="12" customFormat="1" ht="14" hidden="1" x14ac:dyDescent="0.15">
      <c r="C53" s="12" t="s">
        <v>55</v>
      </c>
      <c r="D53" s="12">
        <v>5</v>
      </c>
      <c r="E53" s="12">
        <v>-3.3237750799162399E-4</v>
      </c>
      <c r="F53" s="12">
        <v>-3.3237750801617998E-4</v>
      </c>
      <c r="G53" s="12">
        <v>-3.3237750799162399E-4</v>
      </c>
    </row>
    <row r="54" spans="3:7" s="12" customFormat="1" ht="14" hidden="1" x14ac:dyDescent="0.15">
      <c r="C54" s="12" t="s">
        <v>56</v>
      </c>
      <c r="D54" s="12">
        <v>5</v>
      </c>
      <c r="E54" s="12">
        <v>-9.10689989395905E-5</v>
      </c>
      <c r="F54" s="12">
        <v>-9.1068998926857603E-5</v>
      </c>
      <c r="G54" s="12">
        <v>-9.10689989395905E-5</v>
      </c>
    </row>
    <row r="55" spans="3:7" s="12" customFormat="1" ht="14" hidden="1" x14ac:dyDescent="0.15">
      <c r="C55" s="12" t="s">
        <v>57</v>
      </c>
      <c r="D55" s="12">
        <v>5</v>
      </c>
      <c r="E55" s="12">
        <v>-1.5127960886456999E-4</v>
      </c>
      <c r="F55" s="12">
        <v>-1.5127960887184599E-4</v>
      </c>
      <c r="G55" s="12">
        <v>-1.5127960886456999E-4</v>
      </c>
    </row>
    <row r="56" spans="3:7" s="12" customFormat="1" ht="14" hidden="1" x14ac:dyDescent="0.15">
      <c r="C56" s="12" t="s">
        <v>48</v>
      </c>
      <c r="D56" s="12">
        <v>6</v>
      </c>
      <c r="E56" s="12">
        <v>-0.5</v>
      </c>
      <c r="F56" s="12">
        <v>-0.5</v>
      </c>
      <c r="G56" s="12">
        <v>1000</v>
      </c>
    </row>
    <row r="57" spans="3:7" s="12" customFormat="1" ht="14" hidden="1" x14ac:dyDescent="0.15">
      <c r="C57" s="12" t="s">
        <v>49</v>
      </c>
      <c r="D57" s="12">
        <v>6</v>
      </c>
      <c r="E57" s="12">
        <v>-5.5085248994873903E-4</v>
      </c>
      <c r="F57" s="12">
        <v>-5.5085248993691504E-4</v>
      </c>
      <c r="G57" s="12">
        <v>-5.5085248994873903E-4</v>
      </c>
    </row>
    <row r="58" spans="3:7" s="12" customFormat="1" ht="14" hidden="1" x14ac:dyDescent="0.15">
      <c r="C58" s="12" t="s">
        <v>50</v>
      </c>
      <c r="D58" s="12">
        <v>6</v>
      </c>
      <c r="E58" s="12">
        <v>-6.0244749416597104E-4</v>
      </c>
      <c r="F58" s="12">
        <v>-6.0244749420235199E-4</v>
      </c>
      <c r="G58" s="12">
        <v>-6.0244749416597104E-4</v>
      </c>
    </row>
    <row r="59" spans="3:7" s="12" customFormat="1" ht="14" hidden="1" x14ac:dyDescent="0.15">
      <c r="C59" s="12" t="s">
        <v>51</v>
      </c>
      <c r="D59" s="12">
        <v>6</v>
      </c>
      <c r="E59" s="12">
        <v>-0.16400000000000001</v>
      </c>
      <c r="F59" s="12">
        <v>0</v>
      </c>
      <c r="G59" s="12">
        <v>0</v>
      </c>
    </row>
    <row r="60" spans="3:7" s="12" customFormat="1" ht="14" hidden="1" x14ac:dyDescent="0.15">
      <c r="C60" s="12" t="s">
        <v>52</v>
      </c>
      <c r="D60" s="12">
        <v>6</v>
      </c>
      <c r="E60" s="12">
        <v>-3.2929749002505501E-5</v>
      </c>
      <c r="F60" s="12">
        <v>-3.29297489543023E-5</v>
      </c>
      <c r="G60" s="12">
        <v>-3.2929749002505501E-5</v>
      </c>
    </row>
    <row r="61" spans="3:7" s="12" customFormat="1" ht="14" hidden="1" x14ac:dyDescent="0.15">
      <c r="C61" s="12" t="s">
        <v>53</v>
      </c>
      <c r="D61" s="12">
        <v>6</v>
      </c>
      <c r="E61" s="12">
        <v>-1.95757506648078E-4</v>
      </c>
      <c r="F61" s="12">
        <v>-1.9575750661715601E-4</v>
      </c>
      <c r="G61" s="12">
        <v>-1.95757506648078E-4</v>
      </c>
    </row>
    <row r="62" spans="3:7" s="12" customFormat="1" ht="14" hidden="1" x14ac:dyDescent="0.15">
      <c r="C62" s="12" t="s">
        <v>54</v>
      </c>
      <c r="D62" s="12">
        <v>6</v>
      </c>
      <c r="E62" s="12">
        <v>-1.00003251835005E-4</v>
      </c>
      <c r="F62" s="12">
        <v>-1.00003251873204E-4</v>
      </c>
      <c r="G62" s="12">
        <v>-1.00003251835005E-4</v>
      </c>
    </row>
    <row r="63" spans="3:7" s="12" customFormat="1" ht="14" hidden="1" x14ac:dyDescent="0.15">
      <c r="C63" s="12" t="s">
        <v>55</v>
      </c>
      <c r="D63" s="12">
        <v>6</v>
      </c>
      <c r="E63" s="12">
        <v>-4.1427750996081197E-4</v>
      </c>
      <c r="F63" s="12">
        <v>-4.14277510003558E-4</v>
      </c>
      <c r="G63" s="12">
        <v>-4.1427750996081197E-4</v>
      </c>
    </row>
    <row r="64" spans="3:7" s="12" customFormat="1" ht="14" hidden="1" x14ac:dyDescent="0.15">
      <c r="C64" s="12" t="s">
        <v>56</v>
      </c>
      <c r="D64" s="12">
        <v>6</v>
      </c>
      <c r="E64" s="12">
        <v>-1.1350899867829901E-4</v>
      </c>
      <c r="F64" s="12">
        <v>-1.13508998651923E-4</v>
      </c>
      <c r="G64" s="12">
        <v>-1.1350899867829901E-4</v>
      </c>
    </row>
    <row r="65" spans="3:7" s="12" customFormat="1" ht="14" hidden="1" x14ac:dyDescent="0.15">
      <c r="C65" s="12" t="s">
        <v>57</v>
      </c>
      <c r="D65" s="12">
        <v>6</v>
      </c>
      <c r="E65" s="12">
        <v>-1.8855589852319099E-4</v>
      </c>
      <c r="F65" s="12">
        <v>-1.8855589848954001E-4</v>
      </c>
      <c r="G65" s="12">
        <v>-1.8855589852319099E-4</v>
      </c>
    </row>
    <row r="66" spans="3:7" s="12" customFormat="1" ht="14" hidden="1" x14ac:dyDescent="0.15">
      <c r="C66" s="12" t="s">
        <v>48</v>
      </c>
      <c r="D66" s="12">
        <v>7</v>
      </c>
      <c r="E66" s="12">
        <v>-0.5</v>
      </c>
      <c r="F66" s="12">
        <v>-0.5</v>
      </c>
      <c r="G66" s="12">
        <v>1000</v>
      </c>
    </row>
    <row r="67" spans="3:7" s="12" customFormat="1" ht="14" hidden="1" x14ac:dyDescent="0.15">
      <c r="C67" s="12" t="s">
        <v>49</v>
      </c>
      <c r="D67" s="12">
        <v>7</v>
      </c>
      <c r="E67" s="12">
        <v>-6.59752487961669E-4</v>
      </c>
      <c r="F67" s="12">
        <v>-6.5975248799077203E-4</v>
      </c>
      <c r="G67" s="12">
        <v>-6.59752487961669E-4</v>
      </c>
    </row>
    <row r="68" spans="3:7" s="12" customFormat="1" ht="14" hidden="1" x14ac:dyDescent="0.15">
      <c r="C68" s="12" t="s">
        <v>50</v>
      </c>
      <c r="D68" s="12">
        <v>7</v>
      </c>
      <c r="E68" s="12">
        <v>-7.2154749301262097E-4</v>
      </c>
      <c r="F68" s="12">
        <v>-7.2154749295805199E-4</v>
      </c>
      <c r="G68" s="12">
        <v>-7.2154749301262097E-4</v>
      </c>
    </row>
    <row r="69" spans="3:7" s="12" customFormat="1" ht="14" hidden="1" x14ac:dyDescent="0.15">
      <c r="C69" s="12" t="s">
        <v>51</v>
      </c>
      <c r="D69" s="12">
        <v>7</v>
      </c>
      <c r="E69" s="12">
        <v>-0.16400000000000001</v>
      </c>
      <c r="F69" s="12">
        <v>-3.63499991874505E-3</v>
      </c>
      <c r="G69" s="12">
        <v>-7.5074661989002695E-4</v>
      </c>
    </row>
    <row r="70" spans="3:7" s="12" customFormat="1" ht="14" hidden="1" x14ac:dyDescent="0.15">
      <c r="C70" s="12" t="s">
        <v>52</v>
      </c>
      <c r="D70" s="12">
        <v>7</v>
      </c>
      <c r="E70" s="12">
        <v>-3.9439748805307297E-5</v>
      </c>
      <c r="F70" s="12">
        <v>-3.9439748775293999E-5</v>
      </c>
      <c r="G70" s="12">
        <v>-3.9439748805307297E-5</v>
      </c>
    </row>
    <row r="71" spans="3:7" s="12" customFormat="1" ht="14" hidden="1" x14ac:dyDescent="0.15">
      <c r="C71" s="12" t="s">
        <v>53</v>
      </c>
      <c r="D71" s="12">
        <v>7</v>
      </c>
      <c r="E71" s="12">
        <v>-2.3445750796236001E-4</v>
      </c>
      <c r="F71" s="12">
        <v>-2.34457507986008E-4</v>
      </c>
      <c r="G71" s="12">
        <v>-2.3445750796236001E-4</v>
      </c>
    </row>
    <row r="72" spans="3:7" s="12" customFormat="1" ht="14" hidden="1" x14ac:dyDescent="0.15">
      <c r="C72" s="12" t="s">
        <v>54</v>
      </c>
      <c r="D72" s="12">
        <v>7</v>
      </c>
      <c r="E72" s="12">
        <v>-1.19773252197774E-4</v>
      </c>
      <c r="F72" s="12">
        <v>-1.19773252208688E-4</v>
      </c>
      <c r="G72" s="12">
        <v>-1.19773252197774E-4</v>
      </c>
    </row>
    <row r="73" spans="3:7" s="12" customFormat="1" ht="14" hidden="1" x14ac:dyDescent="0.15">
      <c r="C73" s="12" t="s">
        <v>55</v>
      </c>
      <c r="D73" s="12">
        <v>7</v>
      </c>
      <c r="E73" s="12">
        <v>-4.9617751193000098E-4</v>
      </c>
      <c r="F73" s="12">
        <v>-4.9617751187724902E-4</v>
      </c>
      <c r="G73" s="12">
        <v>-4.9617751193000098E-4</v>
      </c>
    </row>
    <row r="74" spans="3:7" s="12" customFormat="1" ht="14" hidden="1" x14ac:dyDescent="0.15">
      <c r="C74" s="12" t="s">
        <v>56</v>
      </c>
      <c r="D74" s="12">
        <v>7</v>
      </c>
      <c r="E74" s="12">
        <v>-1.35948998417007E-4</v>
      </c>
      <c r="F74" s="12">
        <v>-1.3594899837698901E-4</v>
      </c>
      <c r="G74" s="12">
        <v>-1.35948998417007E-4</v>
      </c>
    </row>
    <row r="75" spans="3:7" s="12" customFormat="1" ht="14" hidden="1" x14ac:dyDescent="0.15">
      <c r="C75" s="12" t="s">
        <v>57</v>
      </c>
      <c r="D75" s="12">
        <v>7</v>
      </c>
      <c r="E75" s="12">
        <v>-2.2583218818181201E-4</v>
      </c>
      <c r="F75" s="12">
        <v>-2.2583218822092E-4</v>
      </c>
      <c r="G75" s="12">
        <v>-2.2583218818181201E-4</v>
      </c>
    </row>
    <row r="76" spans="3:7" s="12" customFormat="1" ht="14" hidden="1" x14ac:dyDescent="0.15">
      <c r="C76" s="12" t="s">
        <v>48</v>
      </c>
      <c r="D76" s="12">
        <v>8</v>
      </c>
      <c r="E76" s="12">
        <v>-0.5</v>
      </c>
      <c r="F76" s="12">
        <v>-0.5</v>
      </c>
      <c r="G76" s="12">
        <v>1000</v>
      </c>
    </row>
    <row r="77" spans="3:7" s="12" customFormat="1" ht="14" hidden="1" x14ac:dyDescent="0.15">
      <c r="C77" s="12" t="s">
        <v>49</v>
      </c>
      <c r="D77" s="12">
        <v>8</v>
      </c>
      <c r="E77" s="12">
        <v>-7.3588922577963402E-4</v>
      </c>
      <c r="F77" s="12">
        <v>-7.3588922577982896E-4</v>
      </c>
      <c r="G77" s="12">
        <v>-7.3515221846587005E-4</v>
      </c>
    </row>
    <row r="78" spans="3:7" s="12" customFormat="1" ht="14" hidden="1" x14ac:dyDescent="0.15">
      <c r="C78" s="12" t="s">
        <v>50</v>
      </c>
      <c r="D78" s="12">
        <v>8</v>
      </c>
      <c r="E78" s="12">
        <v>-8.0481549624280202E-4</v>
      </c>
      <c r="F78" s="12">
        <v>-8.04815496280753E-4</v>
      </c>
      <c r="G78" s="12">
        <v>-8.0400945793406996E-4</v>
      </c>
    </row>
    <row r="79" spans="3:7" s="12" customFormat="1" ht="14" hidden="1" x14ac:dyDescent="0.15">
      <c r="C79" s="12" t="s">
        <v>51</v>
      </c>
      <c r="D79" s="12">
        <v>8</v>
      </c>
      <c r="E79" s="12">
        <v>-0.16400000000000001</v>
      </c>
      <c r="F79" s="12">
        <v>0</v>
      </c>
      <c r="G79" s="12">
        <v>0</v>
      </c>
    </row>
    <row r="80" spans="3:7" s="12" customFormat="1" ht="14" hidden="1" x14ac:dyDescent="0.15">
      <c r="C80" s="12" t="s">
        <v>52</v>
      </c>
      <c r="D80" s="12">
        <v>8</v>
      </c>
      <c r="E80" s="12">
        <v>-4.3991173573199799E-5</v>
      </c>
      <c r="F80" s="12">
        <v>-4.39911735838905E-5</v>
      </c>
      <c r="G80" s="12">
        <v>-4.3947115560772002E-5</v>
      </c>
    </row>
    <row r="81" spans="1:11" s="12" customFormat="1" ht="14" hidden="1" x14ac:dyDescent="0.15">
      <c r="C81" s="12" t="s">
        <v>53</v>
      </c>
      <c r="D81" s="12">
        <v>8</v>
      </c>
      <c r="E81" s="12">
        <v>-2.61514366616846E-4</v>
      </c>
      <c r="F81" s="12">
        <v>-2.6151436657073602E-4</v>
      </c>
      <c r="G81" s="12">
        <v>-2.6125245491233801E-4</v>
      </c>
    </row>
    <row r="82" spans="1:11" s="12" customFormat="1" ht="14" hidden="1" x14ac:dyDescent="0.15">
      <c r="C82" s="12" t="s">
        <v>54</v>
      </c>
      <c r="D82" s="12">
        <v>8</v>
      </c>
      <c r="E82" s="12">
        <v>-1.3359532163615301E-4</v>
      </c>
      <c r="F82" s="12">
        <v>-1.3359532158574401E-4</v>
      </c>
      <c r="G82" s="12">
        <v>-1.3346152333294599E-4</v>
      </c>
    </row>
    <row r="83" spans="1:11" s="12" customFormat="1" ht="14" hidden="1" x14ac:dyDescent="0.15">
      <c r="C83" s="12" t="s">
        <v>55</v>
      </c>
      <c r="D83" s="12">
        <v>8</v>
      </c>
      <c r="E83" s="12">
        <v>-5.5343737502609302E-4</v>
      </c>
      <c r="F83" s="12">
        <v>-5.5343737506063895E-4</v>
      </c>
      <c r="G83" s="12">
        <v>-5.5288309677342001E-4</v>
      </c>
    </row>
    <row r="84" spans="1:11" s="12" customFormat="1" ht="14" hidden="1" x14ac:dyDescent="0.15">
      <c r="C84" s="12" t="s">
        <v>56</v>
      </c>
      <c r="D84" s="12">
        <v>8</v>
      </c>
      <c r="E84" s="12">
        <v>-1.5163778085987799E-4</v>
      </c>
      <c r="F84" s="12">
        <v>-1.51637780845704E-4</v>
      </c>
      <c r="G84" s="12">
        <v>-1.51485912684095E-4</v>
      </c>
    </row>
    <row r="85" spans="1:11" s="12" customFormat="1" ht="14" hidden="1" x14ac:dyDescent="0.15">
      <c r="C85" s="12" t="s">
        <v>57</v>
      </c>
      <c r="D85" s="12">
        <v>8</v>
      </c>
      <c r="E85" s="12">
        <v>-2.5189366792916499E-4</v>
      </c>
      <c r="F85" s="12">
        <v>-2.5189366795075303E-4</v>
      </c>
      <c r="G85" s="12">
        <v>-2.51641391540318E-4</v>
      </c>
    </row>
    <row r="86" spans="1:11" s="12" customFormat="1" ht="14" x14ac:dyDescent="0.15">
      <c r="B86" s="12" t="s">
        <v>14</v>
      </c>
    </row>
    <row r="87" spans="1:11" s="12" customFormat="1" ht="14" x14ac:dyDescent="0.15">
      <c r="A87" s="12" t="s">
        <v>138</v>
      </c>
      <c r="B87" s="12" t="s">
        <v>15</v>
      </c>
      <c r="C87" s="12" t="s">
        <v>137</v>
      </c>
      <c r="D87" s="12" t="s">
        <v>16</v>
      </c>
      <c r="E87" s="12" t="s">
        <v>139</v>
      </c>
      <c r="F87" s="12" t="s">
        <v>140</v>
      </c>
      <c r="G87" s="12" t="s">
        <v>141</v>
      </c>
    </row>
    <row r="88" spans="1:11" s="12" customFormat="1" ht="14" x14ac:dyDescent="0.15">
      <c r="A88" s="16">
        <v>6.1823802160000003</v>
      </c>
      <c r="B88" s="12">
        <f t="shared" ref="B88:B151" si="0">0.848*10.9</f>
        <v>9.2431999999999999</v>
      </c>
      <c r="C88" s="12">
        <v>55.84</v>
      </c>
      <c r="D88" s="12" t="s">
        <v>48</v>
      </c>
      <c r="E88" s="12">
        <f t="shared" ref="E88:E151" si="1">E6*0.001*A88*B88*C88</f>
        <v>-1.5954877526058713</v>
      </c>
      <c r="F88" s="12">
        <f t="shared" ref="F88:F151" si="2">F6*A88*B88*C88*0.001</f>
        <v>-1.5954877526058713</v>
      </c>
      <c r="G88" s="12" t="s">
        <v>58</v>
      </c>
      <c r="I88" s="12" t="s">
        <v>37</v>
      </c>
      <c r="J88" s="12" t="s">
        <v>139</v>
      </c>
      <c r="K88" s="12" t="s">
        <v>141</v>
      </c>
    </row>
    <row r="89" spans="1:11" s="12" customFormat="1" ht="14" x14ac:dyDescent="0.15">
      <c r="A89" s="16">
        <v>6.1823802160000003</v>
      </c>
      <c r="B89" s="12">
        <f t="shared" si="0"/>
        <v>9.2431999999999999</v>
      </c>
      <c r="C89" s="12">
        <v>39.098300000000002</v>
      </c>
      <c r="D89" s="12" t="s">
        <v>49</v>
      </c>
      <c r="E89" s="12">
        <f t="shared" si="1"/>
        <v>-1.3118580417943342E-3</v>
      </c>
      <c r="F89" s="12">
        <f t="shared" si="2"/>
        <v>-1.3118580417943342E-3</v>
      </c>
      <c r="G89" s="12">
        <f t="shared" ref="G89:G97" si="3">G7*0.001*A89*B89*C89</f>
        <v>-1.3118580417943342E-3</v>
      </c>
      <c r="J89" s="12">
        <f>SUM(E88:E97)</f>
        <v>-2.5009039096726746</v>
      </c>
      <c r="K89" s="12">
        <f>SUM(G88:G97)</f>
        <v>-6.1739813501573565E-2</v>
      </c>
    </row>
    <row r="90" spans="1:11" s="12" customFormat="1" ht="14" x14ac:dyDescent="0.15">
      <c r="A90" s="16">
        <v>6.1823802160000003</v>
      </c>
      <c r="B90" s="12">
        <f t="shared" si="0"/>
        <v>9.2431999999999999</v>
      </c>
      <c r="C90" s="12">
        <v>23</v>
      </c>
      <c r="D90" s="12" t="s">
        <v>50</v>
      </c>
      <c r="E90" s="12">
        <f t="shared" si="1"/>
        <v>-8.4399658377451101E-4</v>
      </c>
      <c r="F90" s="12">
        <f t="shared" si="2"/>
        <v>-8.4399658377451101E-4</v>
      </c>
      <c r="G90" s="12">
        <f t="shared" si="3"/>
        <v>-8.4399658377451101E-4</v>
      </c>
    </row>
    <row r="91" spans="1:11" s="12" customFormat="1" ht="14" x14ac:dyDescent="0.15">
      <c r="A91" s="16">
        <v>6.1823802160000003</v>
      </c>
      <c r="B91" s="12">
        <f t="shared" si="0"/>
        <v>9.2431999999999999</v>
      </c>
      <c r="C91" s="12">
        <v>96.06</v>
      </c>
      <c r="D91" s="12" t="s">
        <v>51</v>
      </c>
      <c r="E91" s="12">
        <f t="shared" si="1"/>
        <v>-0.90025282150832675</v>
      </c>
      <c r="F91" s="12">
        <f t="shared" si="2"/>
        <v>-5.659345089943367E-2</v>
      </c>
      <c r="G91" s="12">
        <f t="shared" si="3"/>
        <v>-5.6576477943096892E-2</v>
      </c>
    </row>
    <row r="92" spans="1:11" s="12" customFormat="1" ht="14" x14ac:dyDescent="0.15">
      <c r="A92" s="16">
        <v>6.1823802160000003</v>
      </c>
      <c r="B92" s="12">
        <f t="shared" si="0"/>
        <v>9.2431999999999999</v>
      </c>
      <c r="C92" s="12">
        <v>40</v>
      </c>
      <c r="D92" s="12" t="s">
        <v>52</v>
      </c>
      <c r="E92" s="12">
        <f t="shared" si="1"/>
        <v>-8.0230973564701929E-5</v>
      </c>
      <c r="F92" s="12">
        <f t="shared" si="2"/>
        <v>-8.0230973564701942E-5</v>
      </c>
      <c r="G92" s="12">
        <f t="shared" si="3"/>
        <v>-8.0230973564701929E-5</v>
      </c>
    </row>
    <row r="93" spans="1:11" s="12" customFormat="1" ht="14" x14ac:dyDescent="0.15">
      <c r="A93" s="16">
        <v>6.1823802160000003</v>
      </c>
      <c r="B93" s="12">
        <f t="shared" si="0"/>
        <v>9.2431999999999999</v>
      </c>
      <c r="C93" s="12">
        <v>35.453000000000003</v>
      </c>
      <c r="D93" s="12" t="s">
        <v>53</v>
      </c>
      <c r="E93" s="12">
        <f t="shared" si="1"/>
        <v>-4.2273194311409781E-4</v>
      </c>
      <c r="F93" s="12">
        <f t="shared" si="2"/>
        <v>-4.2273194311409786E-4</v>
      </c>
      <c r="G93" s="12">
        <f t="shared" si="3"/>
        <v>-4.2273194311409781E-4</v>
      </c>
    </row>
    <row r="94" spans="1:11" s="12" customFormat="1" ht="14" x14ac:dyDescent="0.15">
      <c r="A94" s="16">
        <v>6.1823802160000003</v>
      </c>
      <c r="B94" s="12">
        <f t="shared" si="0"/>
        <v>9.2431999999999999</v>
      </c>
      <c r="C94" s="12">
        <v>63.5</v>
      </c>
      <c r="D94" s="12" t="s">
        <v>54</v>
      </c>
      <c r="E94" s="12">
        <f t="shared" si="1"/>
        <v>-3.8679557587350649E-4</v>
      </c>
      <c r="F94" s="12">
        <f t="shared" si="2"/>
        <v>-3.8679557587350643E-4</v>
      </c>
      <c r="G94" s="12">
        <f t="shared" si="3"/>
        <v>-3.8679557587350649E-4</v>
      </c>
    </row>
    <row r="95" spans="1:11" s="12" customFormat="1" ht="14" x14ac:dyDescent="0.15">
      <c r="A95" s="16">
        <v>6.1823802160000003</v>
      </c>
      <c r="B95" s="12">
        <f t="shared" si="0"/>
        <v>9.2431999999999999</v>
      </c>
      <c r="C95" s="12">
        <v>54.94</v>
      </c>
      <c r="D95" s="12" t="s">
        <v>55</v>
      </c>
      <c r="E95" s="12">
        <f t="shared" si="1"/>
        <v>-1.3863524770872518E-3</v>
      </c>
      <c r="F95" s="12">
        <f t="shared" si="2"/>
        <v>-1.3863524770872521E-3</v>
      </c>
      <c r="G95" s="12">
        <f t="shared" si="3"/>
        <v>-1.3863524770872518E-3</v>
      </c>
    </row>
    <row r="96" spans="1:11" s="12" customFormat="1" ht="14" x14ac:dyDescent="0.15">
      <c r="A96" s="16">
        <v>6.1823802160000003</v>
      </c>
      <c r="B96" s="12">
        <f t="shared" si="0"/>
        <v>9.2431999999999999</v>
      </c>
      <c r="C96" s="12">
        <v>65.408000000000001</v>
      </c>
      <c r="D96" s="12" t="s">
        <v>56</v>
      </c>
      <c r="E96" s="12">
        <f t="shared" si="1"/>
        <v>-4.5222525545503961E-4</v>
      </c>
      <c r="F96" s="12">
        <f t="shared" si="2"/>
        <v>-4.5222525545503956E-4</v>
      </c>
      <c r="G96" s="12">
        <f t="shared" si="3"/>
        <v>-4.5222525545503961E-4</v>
      </c>
    </row>
    <row r="97" spans="1:7" s="12" customFormat="1" ht="14" x14ac:dyDescent="0.15">
      <c r="A97" s="16">
        <v>6.1823802160000003</v>
      </c>
      <c r="B97" s="12">
        <f t="shared" si="0"/>
        <v>9.2431999999999999</v>
      </c>
      <c r="C97" s="12">
        <v>24.305</v>
      </c>
      <c r="D97" s="12" t="s">
        <v>57</v>
      </c>
      <c r="E97" s="12">
        <f t="shared" si="1"/>
        <v>-2.7914470781323293E-4</v>
      </c>
      <c r="F97" s="12">
        <f t="shared" si="2"/>
        <v>-2.7914470781323299E-4</v>
      </c>
      <c r="G97" s="12">
        <f t="shared" si="3"/>
        <v>-2.7914470781323293E-4</v>
      </c>
    </row>
    <row r="98" spans="1:7" s="12" customFormat="1" ht="14" hidden="1" x14ac:dyDescent="0.15">
      <c r="A98" s="12">
        <v>3.175E-2</v>
      </c>
      <c r="B98" s="12">
        <f t="shared" si="0"/>
        <v>9.2431999999999999</v>
      </c>
      <c r="C98" s="12">
        <v>55.84</v>
      </c>
      <c r="D98" s="12" t="s">
        <v>48</v>
      </c>
      <c r="E98" s="12">
        <f t="shared" si="1"/>
        <v>-8.1937270720000011E-3</v>
      </c>
      <c r="F98" s="12">
        <f t="shared" si="2"/>
        <v>-8.1937270719999993E-3</v>
      </c>
      <c r="G98" s="12" t="s">
        <v>58</v>
      </c>
    </row>
    <row r="99" spans="1:7" s="12" customFormat="1" ht="14" hidden="1" x14ac:dyDescent="0.15">
      <c r="A99" s="12">
        <v>3.175E-2</v>
      </c>
      <c r="B99" s="12">
        <f t="shared" si="0"/>
        <v>9.2431999999999999</v>
      </c>
      <c r="C99" s="12">
        <v>39.098300000000002</v>
      </c>
      <c r="D99" s="12" t="s">
        <v>49</v>
      </c>
      <c r="E99" s="12">
        <f t="shared" si="1"/>
        <v>-1.322434897338294E-6</v>
      </c>
      <c r="F99" s="12">
        <f t="shared" si="2"/>
        <v>-1.3224348979331303E-6</v>
      </c>
      <c r="G99" s="12">
        <f t="shared" ref="G99:G162" si="4">G17*0.001*A99*B99*C99</f>
        <v>-1.322434897338294E-6</v>
      </c>
    </row>
    <row r="100" spans="1:7" s="12" customFormat="1" ht="14" hidden="1" x14ac:dyDescent="0.15">
      <c r="A100" s="12">
        <v>3.175E-2</v>
      </c>
      <c r="B100" s="12">
        <f t="shared" si="0"/>
        <v>9.2431999999999999</v>
      </c>
      <c r="C100" s="12">
        <v>23</v>
      </c>
      <c r="D100" s="12" t="s">
        <v>50</v>
      </c>
      <c r="E100" s="12">
        <f t="shared" si="1"/>
        <v>-8.5080130628394137E-7</v>
      </c>
      <c r="F100" s="12">
        <f t="shared" si="2"/>
        <v>-8.5080130591560878E-7</v>
      </c>
      <c r="G100" s="12">
        <f t="shared" si="4"/>
        <v>-8.5080130628394137E-7</v>
      </c>
    </row>
    <row r="101" spans="1:7" s="12" customFormat="1" ht="14" hidden="1" x14ac:dyDescent="0.15">
      <c r="A101" s="12">
        <v>3.175E-2</v>
      </c>
      <c r="B101" s="12">
        <f t="shared" si="0"/>
        <v>9.2431999999999999</v>
      </c>
      <c r="C101" s="12">
        <v>96.06</v>
      </c>
      <c r="D101" s="12" t="s">
        <v>51</v>
      </c>
      <c r="E101" s="12">
        <f t="shared" si="1"/>
        <v>-4.6233046309440001E-3</v>
      </c>
      <c r="F101" s="12">
        <f t="shared" si="2"/>
        <v>0</v>
      </c>
      <c r="G101" s="12">
        <f t="shared" si="4"/>
        <v>0</v>
      </c>
    </row>
    <row r="102" spans="1:7" s="12" customFormat="1" ht="14" hidden="1" x14ac:dyDescent="0.15">
      <c r="A102" s="12">
        <v>3.175E-2</v>
      </c>
      <c r="B102" s="12">
        <f t="shared" si="0"/>
        <v>9.2431999999999999</v>
      </c>
      <c r="C102" s="12">
        <v>40</v>
      </c>
      <c r="D102" s="12" t="s">
        <v>52</v>
      </c>
      <c r="E102" s="12">
        <f t="shared" si="1"/>
        <v>-8.0877835794081717E-8</v>
      </c>
      <c r="F102" s="12">
        <f t="shared" si="2"/>
        <v>-8.0877835708670316E-8</v>
      </c>
      <c r="G102" s="12">
        <f t="shared" si="4"/>
        <v>-8.0877835794081717E-8</v>
      </c>
    </row>
    <row r="103" spans="1:7" s="12" customFormat="1" ht="14" hidden="1" x14ac:dyDescent="0.15">
      <c r="A103" s="12">
        <v>3.175E-2</v>
      </c>
      <c r="B103" s="12">
        <f t="shared" si="0"/>
        <v>9.2431999999999999</v>
      </c>
      <c r="C103" s="12">
        <v>35.453000000000003</v>
      </c>
      <c r="D103" s="12" t="s">
        <v>53</v>
      </c>
      <c r="E103" s="12">
        <f t="shared" si="1"/>
        <v>-4.261402194318764E-7</v>
      </c>
      <c r="F103" s="12">
        <f t="shared" si="2"/>
        <v>-4.2614021920477009E-7</v>
      </c>
      <c r="G103" s="12">
        <f t="shared" si="4"/>
        <v>-4.261402194318764E-7</v>
      </c>
    </row>
    <row r="104" spans="1:7" s="12" customFormat="1" ht="14" hidden="1" x14ac:dyDescent="0.15">
      <c r="A104" s="12">
        <v>3.175E-2</v>
      </c>
      <c r="B104" s="12">
        <f t="shared" si="0"/>
        <v>9.2431999999999999</v>
      </c>
      <c r="C104" s="12">
        <v>63.5</v>
      </c>
      <c r="D104" s="12" t="s">
        <v>54</v>
      </c>
      <c r="E104" s="12">
        <f t="shared" si="1"/>
        <v>-3.8991411522816259E-7</v>
      </c>
      <c r="F104" s="12">
        <f t="shared" si="2"/>
        <v>-3.8991411585526963E-7</v>
      </c>
      <c r="G104" s="12">
        <f t="shared" si="4"/>
        <v>-3.8991411522816259E-7</v>
      </c>
    </row>
    <row r="105" spans="1:7" s="12" customFormat="1" ht="14" hidden="1" x14ac:dyDescent="0.15">
      <c r="A105" s="12">
        <v>3.175E-2</v>
      </c>
      <c r="B105" s="12">
        <f t="shared" si="0"/>
        <v>9.2431999999999999</v>
      </c>
      <c r="C105" s="12">
        <v>54.94</v>
      </c>
      <c r="D105" s="12" t="s">
        <v>55</v>
      </c>
      <c r="E105" s="12">
        <f t="shared" si="1"/>
        <v>-1.3975299440204128E-6</v>
      </c>
      <c r="F105" s="12">
        <f t="shared" si="2"/>
        <v>-1.3975299435364965E-6</v>
      </c>
      <c r="G105" s="12">
        <f t="shared" si="4"/>
        <v>-1.3975299440204128E-6</v>
      </c>
    </row>
    <row r="106" spans="1:7" s="12" customFormat="1" ht="14" hidden="1" x14ac:dyDescent="0.15">
      <c r="A106" s="12">
        <v>3.175E-2</v>
      </c>
      <c r="B106" s="12">
        <f t="shared" si="0"/>
        <v>9.2431999999999999</v>
      </c>
      <c r="C106" s="12">
        <v>65.408000000000001</v>
      </c>
      <c r="D106" s="12" t="s">
        <v>56</v>
      </c>
      <c r="E106" s="12">
        <f t="shared" si="1"/>
        <v>-4.5587132160541102E-7</v>
      </c>
      <c r="F106" s="12">
        <f t="shared" si="2"/>
        <v>-4.5587132214661356E-7</v>
      </c>
      <c r="G106" s="12">
        <f t="shared" si="4"/>
        <v>-4.5587132160541102E-7</v>
      </c>
    </row>
    <row r="107" spans="1:7" s="12" customFormat="1" ht="14" hidden="1" x14ac:dyDescent="0.15">
      <c r="A107" s="12">
        <v>3.175E-2</v>
      </c>
      <c r="B107" s="12">
        <f t="shared" si="0"/>
        <v>9.2431999999999999</v>
      </c>
      <c r="C107" s="12">
        <v>24.305</v>
      </c>
      <c r="D107" s="12" t="s">
        <v>57</v>
      </c>
      <c r="E107" s="12">
        <f t="shared" si="1"/>
        <v>-2.8139531203742377E-7</v>
      </c>
      <c r="F107" s="12">
        <f t="shared" si="2"/>
        <v>-2.8139531215419463E-7</v>
      </c>
      <c r="G107" s="12">
        <f t="shared" si="4"/>
        <v>-2.8139531203742377E-7</v>
      </c>
    </row>
    <row r="108" spans="1:7" s="12" customFormat="1" ht="14" hidden="1" x14ac:dyDescent="0.15">
      <c r="A108" s="12">
        <v>6.1749999999999999E-2</v>
      </c>
      <c r="B108" s="12">
        <f t="shared" si="0"/>
        <v>9.2431999999999999</v>
      </c>
      <c r="C108" s="12">
        <v>55.84</v>
      </c>
      <c r="D108" s="12" t="s">
        <v>48</v>
      </c>
      <c r="E108" s="12">
        <f t="shared" si="1"/>
        <v>-1.5935831392000003E-2</v>
      </c>
      <c r="F108" s="12">
        <f t="shared" si="2"/>
        <v>-1.5935831391999999E-2</v>
      </c>
      <c r="G108" s="12" t="s">
        <v>58</v>
      </c>
    </row>
    <row r="109" spans="1:7" s="12" customFormat="1" ht="14" hidden="1" x14ac:dyDescent="0.15">
      <c r="A109" s="12">
        <v>6.1749999999999999E-2</v>
      </c>
      <c r="B109" s="12">
        <f t="shared" si="0"/>
        <v>9.2431999999999999</v>
      </c>
      <c r="C109" s="12">
        <v>39.098300000000002</v>
      </c>
      <c r="D109" s="12" t="s">
        <v>49</v>
      </c>
      <c r="E109" s="12">
        <f t="shared" si="1"/>
        <v>-5.0021967047995441E-6</v>
      </c>
      <c r="F109" s="12">
        <f t="shared" si="2"/>
        <v>-5.0021967043327375E-6</v>
      </c>
      <c r="G109" s="12">
        <f t="shared" si="4"/>
        <v>-5.0021967047995441E-6</v>
      </c>
    </row>
    <row r="110" spans="1:7" s="12" customFormat="1" ht="14" hidden="1" x14ac:dyDescent="0.15">
      <c r="A110" s="12">
        <v>6.1749999999999999E-2</v>
      </c>
      <c r="B110" s="12">
        <f t="shared" si="0"/>
        <v>9.2431999999999999</v>
      </c>
      <c r="C110" s="12">
        <v>23</v>
      </c>
      <c r="D110" s="12" t="s">
        <v>50</v>
      </c>
      <c r="E110" s="12">
        <f t="shared" si="1"/>
        <v>-3.2182117239182233E-6</v>
      </c>
      <c r="F110" s="12">
        <f t="shared" si="2"/>
        <v>-3.2182117235003434E-6</v>
      </c>
      <c r="G110" s="12">
        <f t="shared" si="4"/>
        <v>-3.2182117239182233E-6</v>
      </c>
    </row>
    <row r="111" spans="1:7" s="12" customFormat="1" ht="14" hidden="1" x14ac:dyDescent="0.15">
      <c r="A111" s="12">
        <v>6.1749999999999999E-2</v>
      </c>
      <c r="B111" s="12">
        <f t="shared" si="0"/>
        <v>9.2431999999999999</v>
      </c>
      <c r="C111" s="12">
        <v>96.06</v>
      </c>
      <c r="D111" s="12" t="s">
        <v>51</v>
      </c>
      <c r="E111" s="12">
        <f t="shared" si="1"/>
        <v>-8.9917814475840002E-3</v>
      </c>
      <c r="F111" s="12">
        <f t="shared" si="2"/>
        <v>0</v>
      </c>
      <c r="G111" s="12">
        <f t="shared" si="4"/>
        <v>0</v>
      </c>
    </row>
    <row r="112" spans="1:7" s="12" customFormat="1" ht="14" hidden="1" x14ac:dyDescent="0.15">
      <c r="A112" s="12">
        <v>6.1749999999999999E-2</v>
      </c>
      <c r="B112" s="12">
        <f t="shared" si="0"/>
        <v>9.2431999999999999</v>
      </c>
      <c r="C112" s="12">
        <v>40</v>
      </c>
      <c r="D112" s="12" t="s">
        <v>52</v>
      </c>
      <c r="E112" s="12">
        <f t="shared" si="1"/>
        <v>-3.0592571665702409E-7</v>
      </c>
      <c r="F112" s="12">
        <f t="shared" si="2"/>
        <v>-3.0592571690619609E-7</v>
      </c>
      <c r="G112" s="12">
        <f t="shared" si="4"/>
        <v>-3.0592571665702409E-7</v>
      </c>
    </row>
    <row r="113" spans="1:11" s="12" customFormat="1" ht="14" hidden="1" x14ac:dyDescent="0.15">
      <c r="A113" s="12">
        <v>6.1749999999999999E-2</v>
      </c>
      <c r="B113" s="12">
        <f t="shared" si="0"/>
        <v>9.2431999999999999</v>
      </c>
      <c r="C113" s="12">
        <v>35.453000000000003</v>
      </c>
      <c r="D113" s="12" t="s">
        <v>53</v>
      </c>
      <c r="E113" s="12">
        <f t="shared" si="1"/>
        <v>-1.6119033199404387E-6</v>
      </c>
      <c r="F113" s="12">
        <f t="shared" si="2"/>
        <v>-1.6119033206029872E-6</v>
      </c>
      <c r="G113" s="12">
        <f t="shared" si="4"/>
        <v>-1.6119033199404387E-6</v>
      </c>
    </row>
    <row r="114" spans="1:11" s="12" customFormat="1" ht="14" hidden="1" x14ac:dyDescent="0.15">
      <c r="A114" s="12">
        <v>6.1749999999999999E-2</v>
      </c>
      <c r="B114" s="12">
        <f t="shared" si="0"/>
        <v>9.2431999999999999</v>
      </c>
      <c r="C114" s="12">
        <v>63.5</v>
      </c>
      <c r="D114" s="12" t="s">
        <v>54</v>
      </c>
      <c r="E114" s="12">
        <f t="shared" si="1"/>
        <v>-1.4748757056206165E-6</v>
      </c>
      <c r="F114" s="12">
        <f t="shared" si="2"/>
        <v>-1.4748757058513623E-6</v>
      </c>
      <c r="G114" s="12">
        <f t="shared" si="4"/>
        <v>-1.4748757056206165E-6</v>
      </c>
    </row>
    <row r="115" spans="1:11" s="12" customFormat="1" ht="14" hidden="1" x14ac:dyDescent="0.15">
      <c r="A115" s="12">
        <v>6.1749999999999999E-2</v>
      </c>
      <c r="B115" s="12">
        <f t="shared" si="0"/>
        <v>9.2431999999999999</v>
      </c>
      <c r="C115" s="12">
        <v>54.94</v>
      </c>
      <c r="D115" s="12" t="s">
        <v>55</v>
      </c>
      <c r="E115" s="12">
        <f t="shared" si="1"/>
        <v>-5.2862486424912659E-6</v>
      </c>
      <c r="F115" s="12">
        <f t="shared" si="2"/>
        <v>-5.2862486421204883E-6</v>
      </c>
      <c r="G115" s="12">
        <f t="shared" si="4"/>
        <v>-5.2862486424912659E-6</v>
      </c>
    </row>
    <row r="116" spans="1:11" s="12" customFormat="1" ht="14" hidden="1" x14ac:dyDescent="0.15">
      <c r="A116" s="12">
        <v>6.1749999999999999E-2</v>
      </c>
      <c r="B116" s="12">
        <f t="shared" si="0"/>
        <v>9.2431999999999999</v>
      </c>
      <c r="C116" s="12">
        <v>65.408000000000001</v>
      </c>
      <c r="D116" s="12" t="s">
        <v>56</v>
      </c>
      <c r="E116" s="12">
        <f t="shared" si="1"/>
        <v>-1.724363163235446E-6</v>
      </c>
      <c r="F116" s="12">
        <f t="shared" si="2"/>
        <v>-1.7243631637787122E-6</v>
      </c>
      <c r="G116" s="12">
        <f t="shared" si="4"/>
        <v>-1.724363163235446E-6</v>
      </c>
    </row>
    <row r="117" spans="1:11" s="12" customFormat="1" ht="14" hidden="1" x14ac:dyDescent="0.15">
      <c r="A117" s="12">
        <v>6.1749999999999999E-2</v>
      </c>
      <c r="B117" s="12">
        <f t="shared" si="0"/>
        <v>9.2431999999999999</v>
      </c>
      <c r="C117" s="12">
        <v>24.305</v>
      </c>
      <c r="D117" s="12" t="s">
        <v>57</v>
      </c>
      <c r="E117" s="12">
        <f t="shared" si="1"/>
        <v>-1.064396217502089E-6</v>
      </c>
      <c r="F117" s="12">
        <f t="shared" si="2"/>
        <v>-1.0643962171614304E-6</v>
      </c>
      <c r="G117" s="12">
        <f t="shared" si="4"/>
        <v>-1.064396217502089E-6</v>
      </c>
    </row>
    <row r="118" spans="1:11" s="12" customFormat="1" ht="14" hidden="1" x14ac:dyDescent="0.15">
      <c r="A118" s="12">
        <v>9.1749999999999998E-2</v>
      </c>
      <c r="B118" s="12">
        <f t="shared" si="0"/>
        <v>9.2431999999999999</v>
      </c>
      <c r="C118" s="12">
        <v>55.84</v>
      </c>
      <c r="D118" s="12" t="s">
        <v>48</v>
      </c>
      <c r="E118" s="12">
        <f t="shared" si="1"/>
        <v>-2.3677935711999998E-2</v>
      </c>
      <c r="F118" s="12">
        <f t="shared" si="2"/>
        <v>-2.3677935712000001E-2</v>
      </c>
      <c r="G118" s="12" t="s">
        <v>58</v>
      </c>
      <c r="I118" s="12" t="s">
        <v>38</v>
      </c>
      <c r="J118" s="12">
        <f xml:space="preserve"> SUM(E118:E127)</f>
        <v>-3.7081659257666426E-2</v>
      </c>
      <c r="K118" s="12">
        <f xml:space="preserve"> SUM(G118:G127)</f>
        <v>-4.3465281442423889E-5</v>
      </c>
    </row>
    <row r="119" spans="1:11" s="12" customFormat="1" ht="14" hidden="1" x14ac:dyDescent="0.15">
      <c r="A119" s="12">
        <v>9.1749999999999998E-2</v>
      </c>
      <c r="B119" s="12">
        <f t="shared" si="0"/>
        <v>9.2431999999999999</v>
      </c>
      <c r="C119" s="12">
        <v>39.098300000000002</v>
      </c>
      <c r="D119" s="12" t="s">
        <v>49</v>
      </c>
      <c r="E119" s="12">
        <f t="shared" si="1"/>
        <v>-1.1043302987636995E-5</v>
      </c>
      <c r="F119" s="12">
        <f t="shared" si="2"/>
        <v>-1.1043302988300449E-5</v>
      </c>
      <c r="G119" s="12">
        <f t="shared" si="4"/>
        <v>-1.1043302987636995E-5</v>
      </c>
      <c r="I119" s="12" t="s">
        <v>39</v>
      </c>
      <c r="J119" s="12">
        <f>SUM(E128:E137)</f>
        <v>-4.9225311558560518E-2</v>
      </c>
      <c r="K119" s="12">
        <f>SUM(G128:G137)</f>
        <v>-7.6536445696517453E-5</v>
      </c>
    </row>
    <row r="120" spans="1:11" s="12" customFormat="1" ht="14" hidden="1" x14ac:dyDescent="0.15">
      <c r="A120" s="12">
        <v>9.1749999999999998E-2</v>
      </c>
      <c r="B120" s="12">
        <f t="shared" si="0"/>
        <v>9.2431999999999999</v>
      </c>
      <c r="C120" s="12">
        <v>23</v>
      </c>
      <c r="D120" s="12" t="s">
        <v>50</v>
      </c>
      <c r="E120" s="12">
        <f t="shared" si="1"/>
        <v>-7.104815992440816E-6</v>
      </c>
      <c r="F120" s="12">
        <f t="shared" si="2"/>
        <v>-7.1048159922634337E-6</v>
      </c>
      <c r="G120" s="12">
        <f t="shared" si="4"/>
        <v>-7.104815992440816E-6</v>
      </c>
      <c r="I120" s="12" t="s">
        <v>40</v>
      </c>
      <c r="J120" s="12">
        <f>SUM(E138:E147)</f>
        <v>-6.1378257863460448E-2</v>
      </c>
      <c r="K120" s="12">
        <f>SUM(G138:G147)</f>
        <v>-1.1890161395644521E-4</v>
      </c>
    </row>
    <row r="121" spans="1:11" s="12" customFormat="1" ht="14" hidden="1" x14ac:dyDescent="0.15">
      <c r="A121" s="12">
        <v>9.1749999999999998E-2</v>
      </c>
      <c r="B121" s="12">
        <f t="shared" si="0"/>
        <v>9.2431999999999999</v>
      </c>
      <c r="C121" s="12">
        <v>96.06</v>
      </c>
      <c r="D121" s="12" t="s">
        <v>51</v>
      </c>
      <c r="E121" s="12">
        <f t="shared" si="1"/>
        <v>-1.3360258264224E-2</v>
      </c>
      <c r="F121" s="12">
        <f t="shared" si="2"/>
        <v>0</v>
      </c>
      <c r="G121" s="12">
        <f t="shared" si="4"/>
        <v>0</v>
      </c>
      <c r="I121" s="12" t="s">
        <v>41</v>
      </c>
      <c r="J121" s="12">
        <f>SUM(E148:E157)</f>
        <v>-7.35404981723662E-2</v>
      </c>
      <c r="K121" s="12">
        <f>SUM(G148:G157)</f>
        <v>-2.9171338588809289E-4</v>
      </c>
    </row>
    <row r="122" spans="1:11" s="12" customFormat="1" ht="14" hidden="1" x14ac:dyDescent="0.15">
      <c r="A122" s="12">
        <v>9.1749999999999998E-2</v>
      </c>
      <c r="B122" s="12">
        <f t="shared" si="0"/>
        <v>9.2431999999999999</v>
      </c>
      <c r="C122" s="12">
        <v>40</v>
      </c>
      <c r="D122" s="12" t="s">
        <v>52</v>
      </c>
      <c r="E122" s="12">
        <f t="shared" si="1"/>
        <v>-6.7538934994538155E-7</v>
      </c>
      <c r="F122" s="12">
        <f t="shared" si="2"/>
        <v>-6.7538935093265986E-7</v>
      </c>
      <c r="G122" s="12">
        <f t="shared" si="4"/>
        <v>-6.7538934994538155E-7</v>
      </c>
      <c r="I122" s="12" t="s">
        <v>42</v>
      </c>
      <c r="J122" s="12">
        <f>SUM(E158:E167)</f>
        <v>-8.2049171161397177E-2</v>
      </c>
      <c r="K122" s="12">
        <f>SUM(G158:G167)</f>
        <v>-2.119858303380145E-4</v>
      </c>
    </row>
    <row r="123" spans="1:11" s="12" customFormat="1" ht="14" hidden="1" x14ac:dyDescent="0.15">
      <c r="A123" s="12">
        <v>9.1749999999999998E-2</v>
      </c>
      <c r="B123" s="12">
        <f t="shared" si="0"/>
        <v>9.2431999999999999</v>
      </c>
      <c r="C123" s="12">
        <v>35.453000000000003</v>
      </c>
      <c r="D123" s="12" t="s">
        <v>53</v>
      </c>
      <c r="E123" s="12">
        <f t="shared" si="1"/>
        <v>-3.5585839181015415E-6</v>
      </c>
      <c r="F123" s="12">
        <f t="shared" si="2"/>
        <v>-3.5585839173085412E-6</v>
      </c>
      <c r="G123" s="12">
        <f t="shared" si="4"/>
        <v>-3.5585839181015415E-6</v>
      </c>
    </row>
    <row r="124" spans="1:11" s="12" customFormat="1" ht="14" hidden="1" x14ac:dyDescent="0.15">
      <c r="A124" s="12">
        <v>9.1749999999999998E-2</v>
      </c>
      <c r="B124" s="12">
        <f t="shared" si="0"/>
        <v>9.2431999999999999</v>
      </c>
      <c r="C124" s="12">
        <v>63.5</v>
      </c>
      <c r="D124" s="12" t="s">
        <v>54</v>
      </c>
      <c r="E124" s="12">
        <f t="shared" si="1"/>
        <v>-3.2560693326285528E-6</v>
      </c>
      <c r="F124" s="12">
        <f t="shared" si="2"/>
        <v>-3.2560693315020545E-6</v>
      </c>
      <c r="G124" s="12">
        <f t="shared" si="4"/>
        <v>-3.2560693326285528E-6</v>
      </c>
    </row>
    <row r="125" spans="1:11" s="12" customFormat="1" ht="14" hidden="1" x14ac:dyDescent="0.15">
      <c r="A125" s="12">
        <v>9.1749999999999998E-2</v>
      </c>
      <c r="B125" s="12">
        <f t="shared" si="0"/>
        <v>9.2431999999999999</v>
      </c>
      <c r="C125" s="12">
        <v>54.94</v>
      </c>
      <c r="D125" s="12" t="s">
        <v>55</v>
      </c>
      <c r="E125" s="12">
        <f t="shared" si="1"/>
        <v>-1.167040179987385E-5</v>
      </c>
      <c r="F125" s="12">
        <f t="shared" si="2"/>
        <v>-1.1670401800170457E-5</v>
      </c>
      <c r="G125" s="12">
        <f t="shared" si="4"/>
        <v>-1.167040179987385E-5</v>
      </c>
    </row>
    <row r="126" spans="1:11" s="12" customFormat="1" ht="14" hidden="1" x14ac:dyDescent="0.15">
      <c r="A126" s="12">
        <v>9.1749999999999998E-2</v>
      </c>
      <c r="B126" s="12">
        <f t="shared" si="0"/>
        <v>9.2431999999999999</v>
      </c>
      <c r="C126" s="12">
        <v>65.408000000000001</v>
      </c>
      <c r="D126" s="12" t="s">
        <v>56</v>
      </c>
      <c r="E126" s="12">
        <f t="shared" si="1"/>
        <v>-3.8068604647350273E-6</v>
      </c>
      <c r="F126" s="12">
        <f t="shared" si="2"/>
        <v>-3.806860464785477E-6</v>
      </c>
      <c r="G126" s="12">
        <f t="shared" si="4"/>
        <v>-3.8068604647350273E-6</v>
      </c>
    </row>
    <row r="127" spans="1:11" s="12" customFormat="1" ht="14" hidden="1" x14ac:dyDescent="0.15">
      <c r="A127" s="12">
        <v>9.1749999999999998E-2</v>
      </c>
      <c r="B127" s="12">
        <f t="shared" si="0"/>
        <v>9.2431999999999999</v>
      </c>
      <c r="C127" s="12">
        <v>24.305</v>
      </c>
      <c r="D127" s="12" t="s">
        <v>57</v>
      </c>
      <c r="E127" s="12">
        <f t="shared" si="1"/>
        <v>-2.3498575970617224E-6</v>
      </c>
      <c r="F127" s="12">
        <f t="shared" si="2"/>
        <v>-2.3498575980552921E-6</v>
      </c>
      <c r="G127" s="12">
        <f t="shared" si="4"/>
        <v>-2.3498575970617224E-6</v>
      </c>
    </row>
    <row r="128" spans="1:11" s="12" customFormat="1" ht="14" hidden="1" x14ac:dyDescent="0.15">
      <c r="A128" s="12">
        <v>0.12175</v>
      </c>
      <c r="B128" s="12">
        <f t="shared" si="0"/>
        <v>9.2431999999999999</v>
      </c>
      <c r="C128" s="12">
        <v>55.84</v>
      </c>
      <c r="D128" s="12" t="s">
        <v>48</v>
      </c>
      <c r="E128" s="12">
        <f t="shared" si="1"/>
        <v>-3.1420040032000003E-2</v>
      </c>
      <c r="F128" s="12">
        <f t="shared" si="2"/>
        <v>-3.1420040032000003E-2</v>
      </c>
      <c r="G128" s="12" t="s">
        <v>58</v>
      </c>
    </row>
    <row r="129" spans="1:7" s="12" customFormat="1" ht="14" hidden="1" x14ac:dyDescent="0.15">
      <c r="A129" s="12">
        <v>0.12175</v>
      </c>
      <c r="B129" s="12">
        <f t="shared" si="0"/>
        <v>9.2431999999999999</v>
      </c>
      <c r="C129" s="12">
        <v>39.098300000000002</v>
      </c>
      <c r="D129" s="12" t="s">
        <v>49</v>
      </c>
      <c r="E129" s="12">
        <f t="shared" si="1"/>
        <v>-1.9445753745850648E-5</v>
      </c>
      <c r="F129" s="12">
        <f t="shared" si="2"/>
        <v>-1.9445753743529666E-5</v>
      </c>
      <c r="G129" s="12">
        <f t="shared" si="4"/>
        <v>-1.9445753745850648E-5</v>
      </c>
    </row>
    <row r="130" spans="1:7" s="12" customFormat="1" ht="14" hidden="1" x14ac:dyDescent="0.15">
      <c r="A130" s="12">
        <v>0.12175</v>
      </c>
      <c r="B130" s="12">
        <f t="shared" si="0"/>
        <v>9.2431999999999999</v>
      </c>
      <c r="C130" s="12">
        <v>23</v>
      </c>
      <c r="D130" s="12" t="s">
        <v>50</v>
      </c>
      <c r="E130" s="12">
        <f t="shared" si="1"/>
        <v>-1.2510614111851719E-5</v>
      </c>
      <c r="F130" s="12">
        <f t="shared" si="2"/>
        <v>-1.2510614112204844E-5</v>
      </c>
      <c r="G130" s="12">
        <f t="shared" si="4"/>
        <v>-1.2510614111851719E-5</v>
      </c>
    </row>
    <row r="131" spans="1:7" s="12" customFormat="1" ht="14" hidden="1" x14ac:dyDescent="0.15">
      <c r="A131" s="12">
        <v>0.12175</v>
      </c>
      <c r="B131" s="12">
        <f t="shared" si="0"/>
        <v>9.2431999999999999</v>
      </c>
      <c r="C131" s="12">
        <v>96.06</v>
      </c>
      <c r="D131" s="12" t="s">
        <v>51</v>
      </c>
      <c r="E131" s="12">
        <f t="shared" si="1"/>
        <v>-1.7728735080864002E-2</v>
      </c>
      <c r="F131" s="12">
        <f t="shared" si="2"/>
        <v>0</v>
      </c>
      <c r="G131" s="12">
        <f t="shared" si="4"/>
        <v>0</v>
      </c>
    </row>
    <row r="132" spans="1:7" s="12" customFormat="1" ht="14" hidden="1" x14ac:dyDescent="0.15">
      <c r="A132" s="12">
        <v>0.12175</v>
      </c>
      <c r="B132" s="12">
        <f t="shared" si="0"/>
        <v>9.2431999999999999</v>
      </c>
      <c r="C132" s="12">
        <v>40</v>
      </c>
      <c r="D132" s="12" t="s">
        <v>52</v>
      </c>
      <c r="E132" s="12">
        <f t="shared" si="1"/>
        <v>-1.1892687356591595E-6</v>
      </c>
      <c r="F132" s="12">
        <f t="shared" si="2"/>
        <v>-1.1892687377880561E-6</v>
      </c>
      <c r="G132" s="12">
        <f t="shared" si="4"/>
        <v>-1.1892687356591595E-6</v>
      </c>
    </row>
    <row r="133" spans="1:7" s="12" customFormat="1" ht="14" hidden="1" x14ac:dyDescent="0.15">
      <c r="A133" s="12">
        <v>0.12175</v>
      </c>
      <c r="B133" s="12">
        <f t="shared" si="0"/>
        <v>9.2431999999999999</v>
      </c>
      <c r="C133" s="12">
        <v>35.453000000000003</v>
      </c>
      <c r="D133" s="12" t="s">
        <v>53</v>
      </c>
      <c r="E133" s="12">
        <f t="shared" si="1"/>
        <v>-6.2661820139152353E-6</v>
      </c>
      <c r="F133" s="12">
        <f t="shared" si="2"/>
        <v>-6.266182015040101E-6</v>
      </c>
      <c r="G133" s="12">
        <f t="shared" si="4"/>
        <v>-6.2661820139152353E-6</v>
      </c>
    </row>
    <row r="134" spans="1:7" s="12" customFormat="1" ht="14" hidden="1" x14ac:dyDescent="0.15">
      <c r="A134" s="12">
        <v>0.12175</v>
      </c>
      <c r="B134" s="12">
        <f t="shared" si="0"/>
        <v>9.2431999999999999</v>
      </c>
      <c r="C134" s="12">
        <v>63.5</v>
      </c>
      <c r="D134" s="12" t="s">
        <v>54</v>
      </c>
      <c r="E134" s="12">
        <f t="shared" si="1"/>
        <v>-5.7334949962519697E-6</v>
      </c>
      <c r="F134" s="12">
        <f t="shared" si="2"/>
        <v>-5.7334949928073527E-6</v>
      </c>
      <c r="G134" s="12">
        <f t="shared" si="4"/>
        <v>-5.7334949962519697E-6</v>
      </c>
    </row>
    <row r="135" spans="1:7" s="12" customFormat="1" ht="14" hidden="1" x14ac:dyDescent="0.15">
      <c r="A135" s="12">
        <v>0.12175</v>
      </c>
      <c r="B135" s="12">
        <f t="shared" si="0"/>
        <v>9.2431999999999999</v>
      </c>
      <c r="C135" s="12">
        <v>54.94</v>
      </c>
      <c r="D135" s="12" t="s">
        <v>55</v>
      </c>
      <c r="E135" s="12">
        <f t="shared" si="1"/>
        <v>-2.0549989416168244E-5</v>
      </c>
      <c r="F135" s="12">
        <f t="shared" si="2"/>
        <v>-2.0549989417686473E-5</v>
      </c>
      <c r="G135" s="12">
        <f t="shared" si="4"/>
        <v>-2.0549989416168244E-5</v>
      </c>
    </row>
    <row r="136" spans="1:7" s="12" customFormat="1" ht="14" hidden="1" x14ac:dyDescent="0.15">
      <c r="A136" s="12">
        <v>0.12175</v>
      </c>
      <c r="B136" s="12">
        <f t="shared" si="0"/>
        <v>9.2431999999999999</v>
      </c>
      <c r="C136" s="12">
        <v>65.408000000000001</v>
      </c>
      <c r="D136" s="12" t="s">
        <v>56</v>
      </c>
      <c r="E136" s="12">
        <f t="shared" si="1"/>
        <v>-6.7033632261041438E-6</v>
      </c>
      <c r="F136" s="12">
        <f t="shared" si="2"/>
        <v>-6.7033632251669078E-6</v>
      </c>
      <c r="G136" s="12">
        <f t="shared" si="4"/>
        <v>-6.7033632261041438E-6</v>
      </c>
    </row>
    <row r="137" spans="1:7" s="12" customFormat="1" ht="14" hidden="1" x14ac:dyDescent="0.15">
      <c r="A137" s="12">
        <v>0.12175</v>
      </c>
      <c r="B137" s="12">
        <f t="shared" si="0"/>
        <v>9.2431999999999999</v>
      </c>
      <c r="C137" s="12">
        <v>24.305</v>
      </c>
      <c r="D137" s="12" t="s">
        <v>57</v>
      </c>
      <c r="E137" s="12">
        <f t="shared" si="1"/>
        <v>-4.1377794507163309E-6</v>
      </c>
      <c r="F137" s="12">
        <f t="shared" si="2"/>
        <v>-4.137779450915343E-6</v>
      </c>
      <c r="G137" s="12">
        <f t="shared" si="4"/>
        <v>-4.1377794507163309E-6</v>
      </c>
    </row>
    <row r="138" spans="1:7" s="12" customFormat="1" ht="14" hidden="1" x14ac:dyDescent="0.15">
      <c r="A138" s="12">
        <v>0.15175</v>
      </c>
      <c r="B138" s="12">
        <f t="shared" si="0"/>
        <v>9.2431999999999999</v>
      </c>
      <c r="C138" s="12">
        <v>55.84</v>
      </c>
      <c r="D138" s="12" t="s">
        <v>48</v>
      </c>
      <c r="E138" s="12">
        <f t="shared" si="1"/>
        <v>-3.9162144352000001E-2</v>
      </c>
      <c r="F138" s="12">
        <f t="shared" si="2"/>
        <v>-3.9162144352000001E-2</v>
      </c>
      <c r="G138" s="12" t="s">
        <v>58</v>
      </c>
    </row>
    <row r="139" spans="1:7" s="12" customFormat="1" ht="14" hidden="1" x14ac:dyDescent="0.15">
      <c r="A139" s="12">
        <v>0.15175</v>
      </c>
      <c r="B139" s="12">
        <f t="shared" si="0"/>
        <v>9.2431999999999999</v>
      </c>
      <c r="C139" s="12">
        <v>39.098300000000002</v>
      </c>
      <c r="D139" s="12" t="s">
        <v>49</v>
      </c>
      <c r="E139" s="12">
        <f t="shared" si="1"/>
        <v>-3.0209548979440552E-5</v>
      </c>
      <c r="F139" s="12">
        <f t="shared" si="2"/>
        <v>-3.0209548978792108E-5</v>
      </c>
      <c r="G139" s="12">
        <f t="shared" si="4"/>
        <v>-3.0209548979440552E-5</v>
      </c>
    </row>
    <row r="140" spans="1:7" s="12" customFormat="1" ht="14" hidden="1" x14ac:dyDescent="0.15">
      <c r="A140" s="12">
        <v>0.15175</v>
      </c>
      <c r="B140" s="12">
        <f t="shared" si="0"/>
        <v>9.2431999999999999</v>
      </c>
      <c r="C140" s="12">
        <v>23</v>
      </c>
      <c r="D140" s="12" t="s">
        <v>50</v>
      </c>
      <c r="E140" s="12">
        <f t="shared" si="1"/>
        <v>-1.9435606082150931E-5</v>
      </c>
      <c r="F140" s="12">
        <f t="shared" si="2"/>
        <v>-1.943560608332462E-5</v>
      </c>
      <c r="G140" s="12">
        <f t="shared" si="4"/>
        <v>-1.9435606082150931E-5</v>
      </c>
    </row>
    <row r="141" spans="1:7" s="12" customFormat="1" ht="14" hidden="1" x14ac:dyDescent="0.15">
      <c r="A141" s="12">
        <v>0.15175</v>
      </c>
      <c r="B141" s="12">
        <f t="shared" si="0"/>
        <v>9.2431999999999999</v>
      </c>
      <c r="C141" s="12">
        <v>96.06</v>
      </c>
      <c r="D141" s="12" t="s">
        <v>51</v>
      </c>
      <c r="E141" s="12">
        <f t="shared" si="1"/>
        <v>-2.2097211897504E-2</v>
      </c>
      <c r="F141" s="12">
        <f t="shared" si="2"/>
        <v>0</v>
      </c>
      <c r="G141" s="12">
        <f t="shared" si="4"/>
        <v>0</v>
      </c>
    </row>
    <row r="142" spans="1:7" s="12" customFormat="1" ht="14" hidden="1" x14ac:dyDescent="0.15">
      <c r="A142" s="12">
        <v>0.15175</v>
      </c>
      <c r="B142" s="12">
        <f t="shared" si="0"/>
        <v>9.2431999999999999</v>
      </c>
      <c r="C142" s="12">
        <v>40</v>
      </c>
      <c r="D142" s="12" t="s">
        <v>52</v>
      </c>
      <c r="E142" s="12">
        <f t="shared" si="1"/>
        <v>-1.8475638737983502E-6</v>
      </c>
      <c r="F142" s="12">
        <f t="shared" si="2"/>
        <v>-1.8475638710938504E-6</v>
      </c>
      <c r="G142" s="12">
        <f t="shared" si="4"/>
        <v>-1.8475638737983502E-6</v>
      </c>
    </row>
    <row r="143" spans="1:7" s="12" customFormat="1" ht="14" hidden="1" x14ac:dyDescent="0.15">
      <c r="A143" s="12">
        <v>0.15175</v>
      </c>
      <c r="B143" s="12">
        <f t="shared" si="0"/>
        <v>9.2431999999999999</v>
      </c>
      <c r="C143" s="12">
        <v>35.453000000000003</v>
      </c>
      <c r="D143" s="12" t="s">
        <v>53</v>
      </c>
      <c r="E143" s="12">
        <f t="shared" si="1"/>
        <v>-9.7346976073814448E-6</v>
      </c>
      <c r="F143" s="12">
        <f t="shared" si="2"/>
        <v>-9.7346976058437446E-6</v>
      </c>
      <c r="G143" s="12">
        <f t="shared" si="4"/>
        <v>-9.7346976073814448E-6</v>
      </c>
    </row>
    <row r="144" spans="1:7" s="12" customFormat="1" ht="14" hidden="1" x14ac:dyDescent="0.15">
      <c r="A144" s="12">
        <v>0.15175</v>
      </c>
      <c r="B144" s="12">
        <f t="shared" si="0"/>
        <v>9.2431999999999999</v>
      </c>
      <c r="C144" s="12">
        <v>63.5</v>
      </c>
      <c r="D144" s="12" t="s">
        <v>54</v>
      </c>
      <c r="E144" s="12">
        <f t="shared" si="1"/>
        <v>-8.9071526964908306E-6</v>
      </c>
      <c r="F144" s="12">
        <f t="shared" si="2"/>
        <v>-8.9071526998931637E-6</v>
      </c>
      <c r="G144" s="12">
        <f t="shared" si="4"/>
        <v>-8.9071526964908306E-6</v>
      </c>
    </row>
    <row r="145" spans="1:7" s="12" customFormat="1" ht="14" hidden="1" x14ac:dyDescent="0.15">
      <c r="A145" s="12">
        <v>0.15175</v>
      </c>
      <c r="B145" s="12">
        <f t="shared" si="0"/>
        <v>9.2431999999999999</v>
      </c>
      <c r="C145" s="12">
        <v>54.94</v>
      </c>
      <c r="D145" s="12" t="s">
        <v>55</v>
      </c>
      <c r="E145" s="12">
        <f t="shared" si="1"/>
        <v>-3.1925011491374336E-5</v>
      </c>
      <c r="F145" s="12">
        <f t="shared" si="2"/>
        <v>-3.1925011494668434E-5</v>
      </c>
      <c r="G145" s="12">
        <f t="shared" si="4"/>
        <v>-3.1925011491374336E-5</v>
      </c>
    </row>
    <row r="146" spans="1:7" s="12" customFormat="1" ht="14" hidden="1" x14ac:dyDescent="0.15">
      <c r="A146" s="12">
        <v>0.15175</v>
      </c>
      <c r="B146" s="12">
        <f t="shared" si="0"/>
        <v>9.2431999999999999</v>
      </c>
      <c r="C146" s="12">
        <v>65.408000000000001</v>
      </c>
      <c r="D146" s="12" t="s">
        <v>56</v>
      </c>
      <c r="E146" s="12">
        <f t="shared" si="1"/>
        <v>-1.0413871447342841E-5</v>
      </c>
      <c r="F146" s="12">
        <f t="shared" si="2"/>
        <v>-1.0413871444922978E-5</v>
      </c>
      <c r="G146" s="12">
        <f t="shared" si="4"/>
        <v>-1.0413871447342841E-5</v>
      </c>
    </row>
    <row r="147" spans="1:7" s="12" customFormat="1" ht="14" hidden="1" x14ac:dyDescent="0.15">
      <c r="A147" s="12">
        <v>0.15175</v>
      </c>
      <c r="B147" s="12">
        <f t="shared" si="0"/>
        <v>9.2431999999999999</v>
      </c>
      <c r="C147" s="12">
        <v>24.305</v>
      </c>
      <c r="D147" s="12" t="s">
        <v>57</v>
      </c>
      <c r="E147" s="12">
        <f t="shared" si="1"/>
        <v>-6.4281617784659119E-6</v>
      </c>
      <c r="F147" s="12">
        <f t="shared" si="2"/>
        <v>-6.428161777318699E-6</v>
      </c>
      <c r="G147" s="12">
        <f t="shared" si="4"/>
        <v>-6.4281617784659119E-6</v>
      </c>
    </row>
    <row r="148" spans="1:7" s="12" customFormat="1" ht="14" hidden="1" x14ac:dyDescent="0.15">
      <c r="A148" s="12">
        <v>0.18174999999999999</v>
      </c>
      <c r="B148" s="12">
        <f t="shared" si="0"/>
        <v>9.2431999999999999</v>
      </c>
      <c r="C148" s="12">
        <v>55.84</v>
      </c>
      <c r="D148" s="12" t="s">
        <v>48</v>
      </c>
      <c r="E148" s="12">
        <f t="shared" si="1"/>
        <v>-4.6904248672000007E-2</v>
      </c>
      <c r="F148" s="12">
        <f t="shared" si="2"/>
        <v>-4.6904248672E-2</v>
      </c>
      <c r="G148" s="12" t="s">
        <v>58</v>
      </c>
    </row>
    <row r="149" spans="1:7" s="12" customFormat="1" ht="14" hidden="1" x14ac:dyDescent="0.15">
      <c r="A149" s="12">
        <v>0.18174999999999999</v>
      </c>
      <c r="B149" s="12">
        <f t="shared" si="0"/>
        <v>9.2431999999999999</v>
      </c>
      <c r="C149" s="12">
        <v>39.098300000000002</v>
      </c>
      <c r="D149" s="12" t="s">
        <v>49</v>
      </c>
      <c r="E149" s="12">
        <f t="shared" si="1"/>
        <v>-4.3334688688406611E-5</v>
      </c>
      <c r="F149" s="12">
        <f t="shared" si="2"/>
        <v>-4.3334688690318195E-5</v>
      </c>
      <c r="G149" s="12">
        <f t="shared" si="4"/>
        <v>-4.3334688688406611E-5</v>
      </c>
    </row>
    <row r="150" spans="1:7" s="12" customFormat="1" ht="14" hidden="1" x14ac:dyDescent="0.15">
      <c r="A150" s="12">
        <v>0.18174999999999999</v>
      </c>
      <c r="B150" s="12">
        <f t="shared" si="0"/>
        <v>9.2431999999999999</v>
      </c>
      <c r="C150" s="12">
        <v>23</v>
      </c>
      <c r="D150" s="12" t="s">
        <v>50</v>
      </c>
      <c r="E150" s="12">
        <f t="shared" si="1"/>
        <v>-2.7879791903338455E-5</v>
      </c>
      <c r="F150" s="12">
        <f t="shared" si="2"/>
        <v>-2.7879791901229963E-5</v>
      </c>
      <c r="G150" s="12">
        <f t="shared" si="4"/>
        <v>-2.7879791903338455E-5</v>
      </c>
    </row>
    <row r="151" spans="1:7" s="12" customFormat="1" ht="14" hidden="1" x14ac:dyDescent="0.15">
      <c r="A151" s="12">
        <v>0.18174999999999999</v>
      </c>
      <c r="B151" s="12">
        <f t="shared" si="0"/>
        <v>9.2431999999999999</v>
      </c>
      <c r="C151" s="12">
        <v>96.06</v>
      </c>
      <c r="D151" s="12" t="s">
        <v>51</v>
      </c>
      <c r="E151" s="12">
        <f t="shared" si="1"/>
        <v>-2.6465688714143999E-2</v>
      </c>
      <c r="F151" s="12">
        <f t="shared" si="2"/>
        <v>-5.8660229466734898E-4</v>
      </c>
      <c r="G151" s="12">
        <f t="shared" si="4"/>
        <v>-1.2115259966588563E-4</v>
      </c>
    </row>
    <row r="152" spans="1:7" s="12" customFormat="1" ht="14" hidden="1" x14ac:dyDescent="0.15">
      <c r="A152" s="12">
        <v>0.18174999999999999</v>
      </c>
      <c r="B152" s="12">
        <f t="shared" ref="B152:B167" si="5">0.848*10.9</f>
        <v>9.2431999999999999</v>
      </c>
      <c r="C152" s="12">
        <v>40</v>
      </c>
      <c r="D152" s="12" t="s">
        <v>52</v>
      </c>
      <c r="E152" s="12">
        <f t="shared" ref="E152:E167" si="6">E70*0.001*A152*B152*C152</f>
        <v>-2.6502747643629631E-6</v>
      </c>
      <c r="F152" s="12">
        <f t="shared" ref="F152:F167" si="7">F70*A152*B152*C152*0.001</f>
        <v>-2.6502747623461273E-6</v>
      </c>
      <c r="G152" s="12">
        <f t="shared" si="4"/>
        <v>-2.6502747643629631E-6</v>
      </c>
    </row>
    <row r="153" spans="1:7" s="12" customFormat="1" ht="14" hidden="1" x14ac:dyDescent="0.15">
      <c r="A153" s="12">
        <v>0.18174999999999999</v>
      </c>
      <c r="B153" s="12">
        <f t="shared" si="5"/>
        <v>9.2431999999999999</v>
      </c>
      <c r="C153" s="12">
        <v>35.453000000000003</v>
      </c>
      <c r="D153" s="12" t="s">
        <v>53</v>
      </c>
      <c r="E153" s="12">
        <f t="shared" si="6"/>
        <v>-1.3964130698500202E-5</v>
      </c>
      <c r="F153" s="12">
        <f t="shared" si="7"/>
        <v>-1.3964130699908662E-5</v>
      </c>
      <c r="G153" s="12">
        <f t="shared" si="4"/>
        <v>-1.3964130698500202E-5</v>
      </c>
    </row>
    <row r="154" spans="1:7" s="12" customFormat="1" ht="14" hidden="1" x14ac:dyDescent="0.15">
      <c r="A154" s="12">
        <v>0.18174999999999999</v>
      </c>
      <c r="B154" s="12">
        <f t="shared" si="5"/>
        <v>9.2431999999999999</v>
      </c>
      <c r="C154" s="12">
        <v>63.5</v>
      </c>
      <c r="D154" s="12" t="s">
        <v>54</v>
      </c>
      <c r="E154" s="12">
        <f t="shared" si="6"/>
        <v>-1.2777042433345225E-5</v>
      </c>
      <c r="F154" s="12">
        <f t="shared" si="7"/>
        <v>-1.2777042434509497E-5</v>
      </c>
      <c r="G154" s="12">
        <f t="shared" si="4"/>
        <v>-1.2777042433345225E-5</v>
      </c>
    </row>
    <row r="155" spans="1:7" s="12" customFormat="1" ht="14" hidden="1" x14ac:dyDescent="0.15">
      <c r="A155" s="12">
        <v>0.18174999999999999</v>
      </c>
      <c r="B155" s="12">
        <f t="shared" si="5"/>
        <v>9.2431999999999999</v>
      </c>
      <c r="C155" s="12">
        <v>54.94</v>
      </c>
      <c r="D155" s="12" t="s">
        <v>55</v>
      </c>
      <c r="E155" s="12">
        <f t="shared" si="6"/>
        <v>-4.5795468025492274E-5</v>
      </c>
      <c r="F155" s="12">
        <f t="shared" si="7"/>
        <v>-4.5795468020623461E-5</v>
      </c>
      <c r="G155" s="12">
        <f t="shared" si="4"/>
        <v>-4.5795468025492274E-5</v>
      </c>
    </row>
    <row r="156" spans="1:7" s="12" customFormat="1" ht="14" hidden="1" x14ac:dyDescent="0.15">
      <c r="A156" s="12">
        <v>0.18174999999999999</v>
      </c>
      <c r="B156" s="12">
        <f t="shared" si="5"/>
        <v>9.2431999999999999</v>
      </c>
      <c r="C156" s="12">
        <v>65.408000000000001</v>
      </c>
      <c r="D156" s="12" t="s">
        <v>56</v>
      </c>
      <c r="E156" s="12">
        <f t="shared" si="6"/>
        <v>-1.4938385128451033E-5</v>
      </c>
      <c r="F156" s="12">
        <f t="shared" si="7"/>
        <v>-1.493838512405377E-5</v>
      </c>
      <c r="G156" s="12">
        <f t="shared" si="4"/>
        <v>-1.4938385128451033E-5</v>
      </c>
    </row>
    <row r="157" spans="1:7" s="12" customFormat="1" ht="14" hidden="1" x14ac:dyDescent="0.15">
      <c r="A157" s="12">
        <v>0.18174999999999999</v>
      </c>
      <c r="B157" s="12">
        <f t="shared" si="5"/>
        <v>9.2431999999999999</v>
      </c>
      <c r="C157" s="12">
        <v>24.305</v>
      </c>
      <c r="D157" s="12" t="s">
        <v>57</v>
      </c>
      <c r="E157" s="12">
        <f t="shared" si="6"/>
        <v>-9.2210045803104659E-6</v>
      </c>
      <c r="F157" s="12">
        <f t="shared" si="7"/>
        <v>-9.2210045819072925E-6</v>
      </c>
      <c r="G157" s="12">
        <f t="shared" si="4"/>
        <v>-9.2210045803104659E-6</v>
      </c>
    </row>
    <row r="158" spans="1:7" s="12" customFormat="1" ht="14" hidden="1" x14ac:dyDescent="0.15">
      <c r="A158" s="12">
        <v>0.20272430832251101</v>
      </c>
      <c r="B158" s="12">
        <f t="shared" si="5"/>
        <v>9.2431999999999999</v>
      </c>
      <c r="C158" s="12">
        <v>55.84</v>
      </c>
      <c r="D158" s="12" t="s">
        <v>48</v>
      </c>
      <c r="E158" s="12">
        <f t="shared" si="6"/>
        <v>-5.231709144109082E-2</v>
      </c>
      <c r="F158" s="12">
        <f t="shared" si="7"/>
        <v>-5.231709144109082E-2</v>
      </c>
      <c r="G158" s="12" t="s">
        <v>58</v>
      </c>
    </row>
    <row r="159" spans="1:7" s="12" customFormat="1" ht="14" hidden="1" x14ac:dyDescent="0.15">
      <c r="A159" s="12">
        <v>0.20272430832251101</v>
      </c>
      <c r="B159" s="12">
        <f t="shared" si="5"/>
        <v>9.2431999999999999</v>
      </c>
      <c r="C159" s="12">
        <v>39.098300000000002</v>
      </c>
      <c r="D159" s="12" t="s">
        <v>49</v>
      </c>
      <c r="E159" s="12">
        <f t="shared" si="6"/>
        <v>-5.3913620408608348E-5</v>
      </c>
      <c r="F159" s="12">
        <f t="shared" si="7"/>
        <v>-5.3913620408622619E-5</v>
      </c>
      <c r="G159" s="12">
        <f t="shared" si="4"/>
        <v>-5.3859624873464394E-5</v>
      </c>
    </row>
    <row r="160" spans="1:7" s="12" customFormat="1" ht="14" hidden="1" x14ac:dyDescent="0.15">
      <c r="A160" s="12">
        <v>0.20272430832251101</v>
      </c>
      <c r="B160" s="12">
        <f t="shared" si="5"/>
        <v>9.2431999999999999</v>
      </c>
      <c r="C160" s="12">
        <v>23</v>
      </c>
      <c r="D160" s="12" t="s">
        <v>50</v>
      </c>
      <c r="E160" s="12">
        <f t="shared" si="6"/>
        <v>-3.468585014087592E-5</v>
      </c>
      <c r="F160" s="12">
        <f t="shared" si="7"/>
        <v>-3.4685850142511527E-5</v>
      </c>
      <c r="G160" s="12">
        <f t="shared" si="4"/>
        <v>-3.4651111590096265E-5</v>
      </c>
    </row>
    <row r="161" spans="1:7" s="12" customFormat="1" ht="14" hidden="1" x14ac:dyDescent="0.15">
      <c r="A161" s="12">
        <v>0.20272430832251101</v>
      </c>
      <c r="B161" s="12">
        <f t="shared" si="5"/>
        <v>9.2431999999999999</v>
      </c>
      <c r="C161" s="12">
        <v>96.06</v>
      </c>
      <c r="D161" s="12" t="s">
        <v>51</v>
      </c>
      <c r="E161" s="12">
        <f t="shared" si="6"/>
        <v>-2.951988136920896E-2</v>
      </c>
      <c r="F161" s="12">
        <f t="shared" si="7"/>
        <v>0</v>
      </c>
      <c r="G161" s="12">
        <f t="shared" si="4"/>
        <v>0</v>
      </c>
    </row>
    <row r="162" spans="1:7" s="12" customFormat="1" ht="14" hidden="1" x14ac:dyDescent="0.15">
      <c r="A162" s="12">
        <v>0.20272430832251101</v>
      </c>
      <c r="B162" s="12">
        <f t="shared" si="5"/>
        <v>9.2431999999999999</v>
      </c>
      <c r="C162" s="12">
        <v>40</v>
      </c>
      <c r="D162" s="12" t="s">
        <v>52</v>
      </c>
      <c r="E162" s="12">
        <f t="shared" si="6"/>
        <v>-3.2972639690974094E-6</v>
      </c>
      <c r="F162" s="12">
        <f t="shared" si="7"/>
        <v>-3.2972639698987081E-6</v>
      </c>
      <c r="G162" s="12">
        <f t="shared" si="4"/>
        <v>-3.2939616953654644E-6</v>
      </c>
    </row>
    <row r="163" spans="1:7" s="12" customFormat="1" ht="14" hidden="1" x14ac:dyDescent="0.15">
      <c r="A163" s="12">
        <v>0.20272430832251101</v>
      </c>
      <c r="B163" s="12">
        <f t="shared" si="5"/>
        <v>9.2431999999999999</v>
      </c>
      <c r="C163" s="12">
        <v>35.453000000000003</v>
      </c>
      <c r="D163" s="12" t="s">
        <v>53</v>
      </c>
      <c r="E163" s="12">
        <f t="shared" si="6"/>
        <v>-1.7373076041478681E-5</v>
      </c>
      <c r="F163" s="12">
        <f t="shared" si="7"/>
        <v>-1.7373076038415478E-5</v>
      </c>
      <c r="G163" s="12">
        <f t="shared" ref="G163:G166" si="8">G81*0.001*A163*B163*C163</f>
        <v>-1.7355676569252983E-5</v>
      </c>
    </row>
    <row r="164" spans="1:7" s="12" customFormat="1" ht="14" hidden="1" x14ac:dyDescent="0.15">
      <c r="A164" s="12">
        <v>0.20272430832251101</v>
      </c>
      <c r="B164" s="12">
        <f t="shared" si="5"/>
        <v>9.2431999999999999</v>
      </c>
      <c r="C164" s="12">
        <v>63.5</v>
      </c>
      <c r="D164" s="12" t="s">
        <v>54</v>
      </c>
      <c r="E164" s="12">
        <f t="shared" si="6"/>
        <v>-1.5896193939538868E-5</v>
      </c>
      <c r="F164" s="12">
        <f t="shared" si="7"/>
        <v>-1.5896193933540821E-5</v>
      </c>
      <c r="G164" s="12">
        <f t="shared" si="8"/>
        <v>-1.588027359329836E-5</v>
      </c>
    </row>
    <row r="165" spans="1:7" s="12" customFormat="1" ht="14" hidden="1" x14ac:dyDescent="0.15">
      <c r="A165" s="12">
        <v>0.20272430832251101</v>
      </c>
      <c r="B165" s="12">
        <f t="shared" si="5"/>
        <v>9.2431999999999999</v>
      </c>
      <c r="C165" s="12">
        <v>54.94</v>
      </c>
      <c r="D165" s="12" t="s">
        <v>55</v>
      </c>
      <c r="E165" s="12">
        <f t="shared" si="6"/>
        <v>-5.6975129031636344E-5</v>
      </c>
      <c r="F165" s="12">
        <f t="shared" si="7"/>
        <v>-5.6975129035192757E-5</v>
      </c>
      <c r="G165" s="12">
        <f t="shared" si="8"/>
        <v>-5.6918067336148226E-5</v>
      </c>
    </row>
    <row r="166" spans="1:7" s="12" customFormat="1" ht="14" hidden="1" x14ac:dyDescent="0.15">
      <c r="A166" s="12">
        <v>0.20272430832251101</v>
      </c>
      <c r="B166" s="12">
        <f t="shared" si="5"/>
        <v>9.2431999999999999</v>
      </c>
      <c r="C166" s="12">
        <v>65.408000000000001</v>
      </c>
      <c r="D166" s="12" t="s">
        <v>56</v>
      </c>
      <c r="E166" s="12">
        <f t="shared" si="6"/>
        <v>-1.8585166980878108E-5</v>
      </c>
      <c r="F166" s="12">
        <f t="shared" si="7"/>
        <v>-1.8585166979140905E-5</v>
      </c>
      <c r="G166" s="12">
        <f t="shared" si="8"/>
        <v>-1.8566553576026078E-5</v>
      </c>
    </row>
    <row r="167" spans="1:7" s="12" customFormat="1" ht="14" hidden="1" x14ac:dyDescent="0.15">
      <c r="A167" s="12">
        <v>0.20272430832251101</v>
      </c>
      <c r="B167" s="12">
        <f t="shared" si="5"/>
        <v>9.2431999999999999</v>
      </c>
      <c r="C167" s="12">
        <v>24.305</v>
      </c>
      <c r="D167" s="12" t="s">
        <v>57</v>
      </c>
      <c r="E167" s="12">
        <f t="shared" si="6"/>
        <v>-1.1472050585293779E-5</v>
      </c>
      <c r="F167" s="12">
        <f t="shared" si="7"/>
        <v>-1.1472050586276968E-5</v>
      </c>
      <c r="G167" s="12">
        <f>G85*0.001*A167*B167*C167</f>
        <v>-1.1460561104362716E-5</v>
      </c>
    </row>
    <row r="168" spans="1:7" s="12" customFormat="1" ht="14" x14ac:dyDescent="0.15"/>
    <row r="169" spans="1:7" s="18" customFormat="1" ht="14" x14ac:dyDescent="0.15"/>
    <row r="170" spans="1:7" s="18" customFormat="1" ht="14" x14ac:dyDescent="0.15"/>
  </sheetData>
  <mergeCells count="2">
    <mergeCell ref="E3:G3"/>
    <mergeCell ref="I3:J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DA392-E9C1-467B-B331-F8668775C820}">
  <dimension ref="A1:K35"/>
  <sheetViews>
    <sheetView workbookViewId="0">
      <selection activeCell="I27" sqref="I27"/>
    </sheetView>
  </sheetViews>
  <sheetFormatPr baseColWidth="10" defaultColWidth="8.83203125" defaultRowHeight="15" x14ac:dyDescent="0.2"/>
  <cols>
    <col min="1" max="1" width="23.5" customWidth="1"/>
    <col min="2" max="2" width="12.6640625" customWidth="1"/>
    <col min="3" max="3" width="13.5" customWidth="1"/>
    <col min="4" max="4" width="20.5" customWidth="1"/>
    <col min="5" max="5" width="24.5" customWidth="1"/>
    <col min="6" max="6" width="29.1640625" customWidth="1"/>
    <col min="7" max="7" width="12.6640625" bestFit="1" customWidth="1"/>
    <col min="10" max="10" width="10.1640625" bestFit="1" customWidth="1"/>
    <col min="11" max="11" width="9.83203125" bestFit="1" customWidth="1"/>
  </cols>
  <sheetData>
    <row r="1" spans="1:11" s="7" customFormat="1" x14ac:dyDescent="0.2"/>
    <row r="2" spans="1:11" s="12" customFormat="1" ht="14" x14ac:dyDescent="0.15"/>
    <row r="3" spans="1:11" s="12" customFormat="1" ht="14" x14ac:dyDescent="0.15">
      <c r="E3" s="15"/>
      <c r="F3" s="15"/>
      <c r="G3" s="15"/>
    </row>
    <row r="4" spans="1:11" s="12" customFormat="1" ht="14" x14ac:dyDescent="0.15">
      <c r="A4" s="12" t="s">
        <v>10</v>
      </c>
      <c r="E4" s="13"/>
      <c r="F4" s="13"/>
      <c r="G4" s="13"/>
    </row>
    <row r="5" spans="1:11" s="12" customFormat="1" ht="14" x14ac:dyDescent="0.15">
      <c r="B5" s="12" t="s">
        <v>11</v>
      </c>
      <c r="C5" s="12" t="s">
        <v>12</v>
      </c>
      <c r="D5" s="12" t="s">
        <v>17</v>
      </c>
      <c r="E5" s="17" t="s">
        <v>136</v>
      </c>
      <c r="F5" s="12" t="s">
        <v>133</v>
      </c>
      <c r="G5" s="12" t="s">
        <v>135</v>
      </c>
    </row>
    <row r="6" spans="1:11" s="12" customFormat="1" ht="14" x14ac:dyDescent="0.15">
      <c r="B6" s="12" t="s">
        <v>125</v>
      </c>
      <c r="C6" s="12" t="s">
        <v>87</v>
      </c>
      <c r="D6" s="12">
        <v>1</v>
      </c>
      <c r="E6" s="12">
        <v>-3.07325010173801E-5</v>
      </c>
      <c r="F6" s="12">
        <v>-3.0732501000590599E-5</v>
      </c>
      <c r="G6" s="12">
        <v>0</v>
      </c>
    </row>
    <row r="7" spans="1:11" s="12" customFormat="1" ht="14" x14ac:dyDescent="0.15">
      <c r="B7" s="12" t="s">
        <v>126</v>
      </c>
      <c r="C7" s="12" t="s">
        <v>88</v>
      </c>
      <c r="D7" s="12">
        <v>2</v>
      </c>
      <c r="E7" s="12">
        <v>-2.3426583999999698E-3</v>
      </c>
      <c r="F7" s="12">
        <v>-2.34157751061758E-3</v>
      </c>
      <c r="G7" s="12">
        <v>0</v>
      </c>
    </row>
    <row r="8" spans="1:11" s="12" customFormat="1" ht="14" x14ac:dyDescent="0.15">
      <c r="B8" s="12" t="s">
        <v>127</v>
      </c>
      <c r="C8" s="12" t="s">
        <v>89</v>
      </c>
      <c r="D8" s="12">
        <v>3</v>
      </c>
      <c r="E8" s="12">
        <v>-3.0700000000000001E-5</v>
      </c>
      <c r="F8" s="12">
        <v>-3.0700000000000001E-5</v>
      </c>
      <c r="G8" s="12">
        <v>0</v>
      </c>
    </row>
    <row r="9" spans="1:11" s="12" customFormat="1" ht="14" x14ac:dyDescent="0.15">
      <c r="B9" s="12" t="s">
        <v>128</v>
      </c>
      <c r="C9" s="12" t="s">
        <v>90</v>
      </c>
      <c r="D9" s="12">
        <v>4</v>
      </c>
      <c r="E9" s="12">
        <v>-1.9410000686548399E-7</v>
      </c>
      <c r="F9" s="12">
        <v>-1.9410000686548399E-7</v>
      </c>
      <c r="G9" s="12">
        <v>0</v>
      </c>
    </row>
    <row r="10" spans="1:11" s="12" customFormat="1" ht="14" x14ac:dyDescent="0.15">
      <c r="B10" s="12" t="s">
        <v>14</v>
      </c>
    </row>
    <row r="11" spans="1:11" s="12" customFormat="1" ht="14" x14ac:dyDescent="0.15">
      <c r="A11" s="17" t="s">
        <v>138</v>
      </c>
      <c r="B11" s="12" t="s">
        <v>15</v>
      </c>
      <c r="C11" s="12" t="s">
        <v>137</v>
      </c>
      <c r="D11" s="12" t="s">
        <v>16</v>
      </c>
      <c r="E11" s="12" t="s">
        <v>139</v>
      </c>
      <c r="F11" s="12" t="s">
        <v>140</v>
      </c>
      <c r="G11" s="12" t="s">
        <v>141</v>
      </c>
    </row>
    <row r="12" spans="1:11" s="12" customFormat="1" ht="14" x14ac:dyDescent="0.15">
      <c r="A12" s="16">
        <v>6.1823802160000003</v>
      </c>
      <c r="B12" s="12">
        <f t="shared" ref="B12:B15" si="0">0.848*10.9</f>
        <v>9.2431999999999999</v>
      </c>
      <c r="C12" s="12">
        <v>219.23</v>
      </c>
      <c r="D12" s="12" t="s">
        <v>87</v>
      </c>
      <c r="E12" s="12">
        <f>E6*B12*A12*C12*0.001</f>
        <v>-3.8501349256175844E-4</v>
      </c>
      <c r="F12" s="12">
        <f>F6*A12*B12*C12*0.001</f>
        <v>-3.8501349235142137E-4</v>
      </c>
      <c r="G12" s="12">
        <f>A12*B12*C12*0.001*G6</f>
        <v>0</v>
      </c>
      <c r="I12" s="12" t="s">
        <v>37</v>
      </c>
      <c r="J12" s="12" t="s">
        <v>139</v>
      </c>
      <c r="K12" s="12" t="s">
        <v>141</v>
      </c>
    </row>
    <row r="13" spans="1:11" s="12" customFormat="1" ht="14" x14ac:dyDescent="0.15">
      <c r="A13" s="16">
        <v>6.1823802160000003</v>
      </c>
      <c r="B13" s="12">
        <f t="shared" si="0"/>
        <v>9.2431999999999999</v>
      </c>
      <c r="C13" s="12">
        <v>122</v>
      </c>
      <c r="D13" s="12" t="s">
        <v>88</v>
      </c>
      <c r="E13" s="12">
        <f>E7*B13*A13*C13*0.001</f>
        <v>-1.6332281513616927E-2</v>
      </c>
      <c r="F13" s="12">
        <f>F7*A13*B13*C13*0.001</f>
        <v>-1.6324745890976312E-2</v>
      </c>
      <c r="G13" s="12">
        <f>A13*B13*C13*0.001*G7</f>
        <v>0</v>
      </c>
      <c r="J13" s="12">
        <f>SUM(E12:E15)</f>
        <v>-1.7017039347824132E-2</v>
      </c>
      <c r="K13" s="12">
        <v>0</v>
      </c>
    </row>
    <row r="14" spans="1:11" s="12" customFormat="1" ht="14" x14ac:dyDescent="0.15">
      <c r="A14" s="16">
        <v>6.1823802160000003</v>
      </c>
      <c r="B14" s="12">
        <f t="shared" si="0"/>
        <v>9.2431999999999999</v>
      </c>
      <c r="C14" s="12">
        <v>169.18</v>
      </c>
      <c r="D14" s="12" t="s">
        <v>89</v>
      </c>
      <c r="E14" s="12">
        <f>E8*B14*A14*C14*0.001</f>
        <v>-2.9680106633832174E-4</v>
      </c>
      <c r="F14" s="12">
        <f>F8*A14*B14*C14*0.001</f>
        <v>-2.9680106633832174E-4</v>
      </c>
      <c r="G14" s="12">
        <f>A14*B14*C14*0.001*G8</f>
        <v>0</v>
      </c>
    </row>
    <row r="15" spans="1:11" s="12" customFormat="1" ht="14" x14ac:dyDescent="0.15">
      <c r="A15" s="16">
        <v>6.1823802160000003</v>
      </c>
      <c r="B15" s="12">
        <f t="shared" si="0"/>
        <v>9.2431999999999999</v>
      </c>
      <c r="C15" s="12">
        <v>265.35500000000002</v>
      </c>
      <c r="D15" s="12" t="s">
        <v>90</v>
      </c>
      <c r="E15" s="12">
        <f>E9*B15*A15*C15*0.001</f>
        <v>-2.9432753071236936E-6</v>
      </c>
      <c r="F15" s="12">
        <f>F9*A15*B15*C15*0.001</f>
        <v>-2.9432753071236936E-6</v>
      </c>
      <c r="G15" s="12">
        <f>A15*B15*C15*0.001*G9</f>
        <v>0</v>
      </c>
    </row>
    <row r="16" spans="1:11" s="12" customFormat="1" ht="14" x14ac:dyDescent="0.15"/>
    <row r="17" spans="4:4" s="12" customFormat="1" ht="14" x14ac:dyDescent="0.15"/>
    <row r="31" spans="4:4" x14ac:dyDescent="0.2">
      <c r="D31" s="5"/>
    </row>
    <row r="32" spans="4:4" x14ac:dyDescent="0.2">
      <c r="D32" s="5"/>
    </row>
    <row r="33" spans="4:4" x14ac:dyDescent="0.2">
      <c r="D33" s="5"/>
    </row>
    <row r="34" spans="4:4" x14ac:dyDescent="0.2">
      <c r="D34" s="5"/>
    </row>
    <row r="35" spans="4:4" x14ac:dyDescent="0.2">
      <c r="D35" s="5"/>
    </row>
  </sheetData>
  <mergeCells count="1">
    <mergeCell ref="E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CCCAC-1CA0-4DDB-9CDD-980A66331AFB}">
  <dimension ref="P1:Z13"/>
  <sheetViews>
    <sheetView workbookViewId="0">
      <selection activeCell="S18" sqref="S18"/>
    </sheetView>
  </sheetViews>
  <sheetFormatPr baseColWidth="10" defaultColWidth="8.83203125" defaultRowHeight="15" x14ac:dyDescent="0.2"/>
  <sheetData>
    <row r="1" spans="16:26" x14ac:dyDescent="0.2">
      <c r="P1" t="s">
        <v>0</v>
      </c>
      <c r="Q1">
        <v>2.1999999999999999E-2</v>
      </c>
      <c r="R1">
        <v>5.1999999999999998E-2</v>
      </c>
      <c r="S1">
        <v>8.6999999999999994E-2</v>
      </c>
      <c r="T1">
        <v>0.107</v>
      </c>
      <c r="U1">
        <v>0.126</v>
      </c>
      <c r="V1">
        <v>0.158</v>
      </c>
      <c r="W1">
        <v>0.21099999999999999</v>
      </c>
      <c r="X1">
        <v>0.3</v>
      </c>
      <c r="Y1">
        <v>0.35</v>
      </c>
      <c r="Z1">
        <v>0.4</v>
      </c>
    </row>
    <row r="2" spans="16:26" x14ac:dyDescent="0.2">
      <c r="P2" t="s">
        <v>1</v>
      </c>
      <c r="Q2">
        <v>0.34499999999999997</v>
      </c>
      <c r="R2">
        <v>0.38500000000000001</v>
      </c>
      <c r="S2">
        <v>0.39700000000000002</v>
      </c>
      <c r="T2">
        <v>0.40700000000000003</v>
      </c>
      <c r="U2">
        <v>0.40100000000000002</v>
      </c>
      <c r="V2">
        <v>0.42200000000000004</v>
      </c>
      <c r="W2">
        <v>0.43799999999999994</v>
      </c>
      <c r="X2">
        <v>0.48</v>
      </c>
      <c r="Y2">
        <v>0.51900000000000002</v>
      </c>
      <c r="Z2">
        <v>0.52400000000000002</v>
      </c>
    </row>
    <row r="3" spans="16:26" x14ac:dyDescent="0.2">
      <c r="P3" t="s">
        <v>2</v>
      </c>
      <c r="Q3">
        <v>3.7999999999999999E-2</v>
      </c>
      <c r="R3">
        <v>4.5999999999999999E-2</v>
      </c>
      <c r="S3">
        <v>5.4000000000000006E-2</v>
      </c>
      <c r="T3">
        <v>6.6000000000000003E-2</v>
      </c>
      <c r="U3">
        <v>5.7000000000000002E-2</v>
      </c>
      <c r="V3">
        <v>5.9000000000000004E-2</v>
      </c>
      <c r="W3">
        <v>6.6000000000000003E-2</v>
      </c>
      <c r="X3">
        <v>9.4E-2</v>
      </c>
      <c r="Y3">
        <v>0.10199999999999999</v>
      </c>
      <c r="Z3">
        <v>0.11</v>
      </c>
    </row>
    <row r="4" spans="16:26" x14ac:dyDescent="0.2">
      <c r="P4" t="s">
        <v>3</v>
      </c>
      <c r="Q4">
        <v>0.44900000000000001</v>
      </c>
      <c r="R4">
        <v>0.40899999999999997</v>
      </c>
      <c r="S4">
        <v>0.40600000000000003</v>
      </c>
      <c r="T4">
        <v>0.38700000000000001</v>
      </c>
      <c r="U4">
        <v>0.38799999999999996</v>
      </c>
      <c r="V4">
        <v>0.35899999999999999</v>
      </c>
      <c r="W4">
        <v>0.34399999999999997</v>
      </c>
      <c r="X4">
        <v>0.30099999999999999</v>
      </c>
      <c r="Y4">
        <v>0.27699999999999997</v>
      </c>
      <c r="Z4">
        <v>0.254</v>
      </c>
    </row>
    <row r="5" spans="16:26" x14ac:dyDescent="0.2">
      <c r="P5" t="s">
        <v>4</v>
      </c>
      <c r="Q5">
        <v>0.08</v>
      </c>
      <c r="R5">
        <v>7.8E-2</v>
      </c>
      <c r="S5">
        <v>6.2E-2</v>
      </c>
      <c r="T5">
        <v>6.0999999999999999E-2</v>
      </c>
      <c r="U5">
        <v>7.0000000000000007E-2</v>
      </c>
      <c r="V5">
        <v>7.0000000000000007E-2</v>
      </c>
      <c r="W5">
        <v>6.7000000000000004E-2</v>
      </c>
      <c r="X5">
        <v>7.0000000000000007E-2</v>
      </c>
      <c r="Y5">
        <v>7.0000000000000007E-2</v>
      </c>
      <c r="Z5">
        <v>7.0000000000000007E-2</v>
      </c>
    </row>
    <row r="6" spans="16:26" x14ac:dyDescent="0.2">
      <c r="P6" t="s">
        <v>5</v>
      </c>
      <c r="Q6">
        <v>4.0000000000000001E-3</v>
      </c>
      <c r="R6">
        <v>4.0000000000000001E-3</v>
      </c>
      <c r="S6">
        <v>4.0000000000000001E-3</v>
      </c>
      <c r="T6">
        <v>3.0000000000000001E-3</v>
      </c>
      <c r="U6">
        <v>4.0000000000000001E-3</v>
      </c>
      <c r="V6">
        <v>4.0000000000000001E-3</v>
      </c>
      <c r="W6">
        <v>4.0000000000000001E-3</v>
      </c>
      <c r="X6">
        <v>4.0000000000000001E-3</v>
      </c>
      <c r="Y6">
        <v>4.0000000000000001E-3</v>
      </c>
      <c r="Z6">
        <v>4.0000000000000001E-3</v>
      </c>
    </row>
    <row r="7" spans="16:26" x14ac:dyDescent="0.2">
      <c r="P7" t="s">
        <v>6</v>
      </c>
      <c r="Q7">
        <v>0.03</v>
      </c>
      <c r="R7">
        <v>2.7000000000000003E-2</v>
      </c>
      <c r="S7">
        <v>0.03</v>
      </c>
      <c r="T7">
        <v>2.7000000000000003E-2</v>
      </c>
      <c r="U7">
        <v>2.7000000000000003E-2</v>
      </c>
      <c r="V7">
        <v>2.8999999999999998E-2</v>
      </c>
      <c r="W7">
        <v>2.8999999999999998E-2</v>
      </c>
      <c r="X7">
        <v>2.8999999999999998E-2</v>
      </c>
      <c r="Y7">
        <v>2.8999999999999998E-2</v>
      </c>
      <c r="Z7">
        <v>2.8999999999999998E-2</v>
      </c>
    </row>
    <row r="8" spans="16:26" x14ac:dyDescent="0.2">
      <c r="P8" t="s">
        <v>7</v>
      </c>
      <c r="Q8">
        <v>4.0999999999999995E-2</v>
      </c>
      <c r="R8">
        <v>3.9E-2</v>
      </c>
      <c r="S8">
        <v>3.7000000000000005E-2</v>
      </c>
      <c r="T8">
        <v>4.0999999999999995E-2</v>
      </c>
      <c r="U8">
        <v>4.4000000000000004E-2</v>
      </c>
      <c r="V8">
        <v>4.8000000000000001E-2</v>
      </c>
      <c r="W8">
        <v>4.4000000000000004E-2</v>
      </c>
      <c r="X8">
        <v>1.4999999999999999E-2</v>
      </c>
      <c r="Y8">
        <v>0</v>
      </c>
      <c r="Z8">
        <v>2E-3</v>
      </c>
    </row>
    <row r="9" spans="16:26" x14ac:dyDescent="0.2">
      <c r="P9" t="s">
        <v>8</v>
      </c>
      <c r="Q9">
        <v>1.3999999999999999E-2</v>
      </c>
      <c r="R9">
        <v>1.2E-2</v>
      </c>
      <c r="S9">
        <v>1.1000000000000001E-2</v>
      </c>
      <c r="T9">
        <v>8.0000000000000002E-3</v>
      </c>
      <c r="U9">
        <v>0.01</v>
      </c>
      <c r="V9">
        <v>9.0000000000000011E-3</v>
      </c>
      <c r="W9">
        <v>6.9999999999999993E-3</v>
      </c>
      <c r="X9">
        <v>6.9999999999999993E-3</v>
      </c>
      <c r="Y9">
        <v>0</v>
      </c>
      <c r="Z9">
        <v>6.9999999999999993E-3</v>
      </c>
    </row>
    <row r="10" spans="16:26" x14ac:dyDescent="0.2">
      <c r="P10" t="s">
        <v>9</v>
      </c>
    </row>
    <row r="12" spans="16:26" x14ac:dyDescent="0.2">
      <c r="R12">
        <v>1</v>
      </c>
      <c r="S12">
        <v>1.0010000000000001</v>
      </c>
      <c r="U12">
        <v>1.0009999999999999</v>
      </c>
      <c r="V12">
        <v>1.0000000000000002</v>
      </c>
      <c r="W12">
        <v>0.99900000000000011</v>
      </c>
    </row>
    <row r="13" spans="16:26" x14ac:dyDescent="0.2">
      <c r="R13">
        <v>0.996</v>
      </c>
      <c r="S13">
        <v>0.99700000000000011</v>
      </c>
      <c r="U13">
        <v>0.99699999999999989</v>
      </c>
      <c r="V13">
        <v>0.99600000000000022</v>
      </c>
      <c r="W13">
        <v>0.99500000000000011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DA149-4899-4F31-9E5C-D4EBC5CF6B1F}">
  <dimension ref="A1:O92"/>
  <sheetViews>
    <sheetView tabSelected="1" topLeftCell="A14" zoomScale="150" zoomScaleNormal="85" workbookViewId="0">
      <selection activeCell="H98" sqref="H98"/>
    </sheetView>
  </sheetViews>
  <sheetFormatPr baseColWidth="10" defaultColWidth="8.83203125" defaultRowHeight="15" x14ac:dyDescent="0.2"/>
  <cols>
    <col min="1" max="1" width="18.33203125" customWidth="1"/>
    <col min="3" max="4" width="10.6640625" bestFit="1" customWidth="1"/>
    <col min="5" max="5" width="21.5" customWidth="1"/>
    <col min="6" max="6" width="20.1640625" customWidth="1"/>
    <col min="7" max="7" width="11.6640625" bestFit="1" customWidth="1"/>
    <col min="8" max="8" width="30.5" customWidth="1"/>
    <col min="9" max="10" width="11.6640625" bestFit="1" customWidth="1"/>
    <col min="11" max="11" width="15.1640625" customWidth="1"/>
    <col min="12" max="13" width="10" style="6" bestFit="1" customWidth="1"/>
    <col min="15" max="15" width="9.5" bestFit="1" customWidth="1"/>
  </cols>
  <sheetData>
    <row r="1" spans="1:13" s="7" customFormat="1" hidden="1" x14ac:dyDescent="0.2">
      <c r="L1" s="10"/>
      <c r="M1" s="10"/>
    </row>
    <row r="2" spans="1:13" s="7" customFormat="1" hidden="1" x14ac:dyDescent="0.2">
      <c r="A2" s="7" t="s">
        <v>59</v>
      </c>
      <c r="L2" s="10"/>
      <c r="M2" s="10"/>
    </row>
    <row r="3" spans="1:13" s="7" customFormat="1" hidden="1" x14ac:dyDescent="0.2">
      <c r="B3" s="7" t="s">
        <v>60</v>
      </c>
      <c r="C3" s="7" t="s">
        <v>61</v>
      </c>
      <c r="D3" s="7" t="s">
        <v>62</v>
      </c>
      <c r="L3" s="10"/>
      <c r="M3" s="10"/>
    </row>
    <row r="4" spans="1:13" s="7" customFormat="1" hidden="1" x14ac:dyDescent="0.2">
      <c r="A4" s="7" t="s">
        <v>1</v>
      </c>
      <c r="C4" s="7">
        <v>-9.2538748321463929E-2</v>
      </c>
      <c r="D4" s="7">
        <v>-3.6779309410270647E-2</v>
      </c>
      <c r="L4" s="10"/>
      <c r="M4" s="10"/>
    </row>
    <row r="5" spans="1:13" s="7" customFormat="1" hidden="1" x14ac:dyDescent="0.2">
      <c r="A5" s="7" t="s">
        <v>129</v>
      </c>
      <c r="C5" s="7">
        <v>-4.4521786404968546E-4</v>
      </c>
      <c r="D5" s="7">
        <v>-4.4502070907804727E-4</v>
      </c>
      <c r="L5" s="10"/>
      <c r="M5" s="10"/>
    </row>
    <row r="6" spans="1:13" s="7" customFormat="1" hidden="1" x14ac:dyDescent="0.2">
      <c r="A6" s="7" t="s">
        <v>3</v>
      </c>
      <c r="C6" s="7">
        <v>-7.8876502886548119</v>
      </c>
      <c r="D6" s="7">
        <v>111.51227266645893</v>
      </c>
      <c r="L6" s="10"/>
      <c r="M6" s="10"/>
    </row>
    <row r="7" spans="1:13" s="7" customFormat="1" hidden="1" x14ac:dyDescent="0.2">
      <c r="A7" s="7" t="s">
        <v>4</v>
      </c>
      <c r="C7" s="7">
        <v>-4.8428770262686199E-4</v>
      </c>
      <c r="D7" s="7">
        <v>2.1507068169396862E-4</v>
      </c>
      <c r="L7" s="10"/>
      <c r="M7" s="10"/>
    </row>
    <row r="8" spans="1:13" s="7" customFormat="1" hidden="1" x14ac:dyDescent="0.2">
      <c r="A8" s="7" t="s">
        <v>5</v>
      </c>
      <c r="L8" s="10"/>
      <c r="M8" s="10"/>
    </row>
    <row r="9" spans="1:13" s="7" customFormat="1" hidden="1" x14ac:dyDescent="0.2">
      <c r="A9" s="7" t="s">
        <v>6</v>
      </c>
      <c r="C9" s="7">
        <v>-6.5431305299317288E-2</v>
      </c>
      <c r="D9" s="7">
        <v>-1.615302599480162E-3</v>
      </c>
      <c r="L9" s="10"/>
      <c r="M9" s="10"/>
    </row>
    <row r="10" spans="1:13" s="7" customFormat="1" hidden="1" x14ac:dyDescent="0.2">
      <c r="A10" s="7" t="s">
        <v>7</v>
      </c>
      <c r="L10" s="10"/>
      <c r="M10" s="10"/>
    </row>
    <row r="11" spans="1:13" s="7" customFormat="1" hidden="1" x14ac:dyDescent="0.2">
      <c r="A11" s="7" t="s">
        <v>8</v>
      </c>
      <c r="L11" s="10"/>
      <c r="M11" s="10"/>
    </row>
    <row r="12" spans="1:13" s="7" customFormat="1" hidden="1" x14ac:dyDescent="0.2">
      <c r="A12" s="7" t="s">
        <v>9</v>
      </c>
      <c r="B12" s="11">
        <v>-1.9950781994521757E-3</v>
      </c>
      <c r="L12" s="10"/>
      <c r="M12" s="10"/>
    </row>
    <row r="13" spans="1:13" s="7" customFormat="1" hidden="1" x14ac:dyDescent="0.2">
      <c r="B13" s="11"/>
      <c r="L13" s="10"/>
      <c r="M13" s="10"/>
    </row>
    <row r="14" spans="1:13" s="7" customFormat="1" x14ac:dyDescent="0.2">
      <c r="B14" s="11"/>
      <c r="L14" s="10"/>
      <c r="M14" s="10"/>
    </row>
    <row r="15" spans="1:13" s="12" customFormat="1" ht="14" x14ac:dyDescent="0.15">
      <c r="B15" s="19"/>
      <c r="L15" s="20"/>
      <c r="M15" s="20"/>
    </row>
    <row r="16" spans="1:13" s="12" customFormat="1" ht="14" x14ac:dyDescent="0.15">
      <c r="B16" s="19"/>
      <c r="C16" s="12" t="s">
        <v>139</v>
      </c>
      <c r="D16" s="12" t="s">
        <v>141</v>
      </c>
      <c r="E16" s="12" t="s">
        <v>77</v>
      </c>
      <c r="F16" s="12" t="s">
        <v>78</v>
      </c>
      <c r="G16" s="12" t="s">
        <v>79</v>
      </c>
      <c r="H16" s="12" t="s">
        <v>80</v>
      </c>
      <c r="I16" s="12" t="s">
        <v>81</v>
      </c>
      <c r="J16" s="12" t="s">
        <v>82</v>
      </c>
      <c r="K16" s="12" t="s">
        <v>83</v>
      </c>
      <c r="L16" s="12" t="s">
        <v>84</v>
      </c>
      <c r="M16" s="12" t="s">
        <v>85</v>
      </c>
    </row>
    <row r="17" spans="1:13" s="12" customFormat="1" ht="14" x14ac:dyDescent="0.15">
      <c r="A17" s="12" t="s">
        <v>1</v>
      </c>
      <c r="B17" s="19"/>
      <c r="C17" s="12">
        <v>-3.5369998567914798</v>
      </c>
      <c r="D17" s="12">
        <v>-1.4057723329595047</v>
      </c>
      <c r="E17" s="12">
        <f>D17-C17</f>
        <v>2.1312275238319751</v>
      </c>
      <c r="F17" s="12">
        <f>SUM(E17:E22)</f>
        <v>306.08630909841094</v>
      </c>
      <c r="G17" s="12">
        <f>E17/F17</f>
        <v>6.9628319218510235E-3</v>
      </c>
      <c r="H17" s="12">
        <f>E17/2</f>
        <v>1.0656137619159876</v>
      </c>
      <c r="I17" s="12">
        <f>C17+H17</f>
        <v>-2.4713860948754922</v>
      </c>
      <c r="J17" s="12">
        <f>H17/I17</f>
        <v>-0.43118060918347639</v>
      </c>
      <c r="K17" s="12">
        <f>J17*G17</f>
        <v>-3.0022381097058802E-3</v>
      </c>
      <c r="L17" s="12">
        <f>1+K17</f>
        <v>0.9969977618902941</v>
      </c>
      <c r="M17" s="12">
        <f>1-K17</f>
        <v>1.0030022381097059</v>
      </c>
    </row>
    <row r="18" spans="1:13" s="12" customFormat="1" ht="14" x14ac:dyDescent="0.15">
      <c r="A18" s="12" t="s">
        <v>129</v>
      </c>
      <c r="B18" s="19"/>
      <c r="C18" s="12">
        <v>-1.7017039347824132E-2</v>
      </c>
      <c r="D18" s="12">
        <v>0</v>
      </c>
      <c r="E18" s="12">
        <f>D18-C18</f>
        <v>1.7017039347824132E-2</v>
      </c>
      <c r="F18" s="12">
        <v>306.08630909841094</v>
      </c>
      <c r="G18" s="12">
        <f t="shared" ref="G18:G81" si="0">E18/F18</f>
        <v>5.5595558644711943E-5</v>
      </c>
      <c r="H18" s="12">
        <f t="shared" ref="H18:H81" si="1">E18/2</f>
        <v>8.5085196739120659E-3</v>
      </c>
      <c r="I18" s="12">
        <f t="shared" ref="I18:I81" si="2">C18+H18</f>
        <v>-8.5085196739120659E-3</v>
      </c>
      <c r="J18" s="12">
        <f t="shared" ref="J18:J81" si="3">H18/I18</f>
        <v>-1</v>
      </c>
      <c r="K18" s="12">
        <f t="shared" ref="K18:K81" si="4">J18*G18</f>
        <v>-5.5595558644711943E-5</v>
      </c>
      <c r="L18" s="12">
        <f t="shared" ref="L18:L81" si="5">1+K18</f>
        <v>0.99994440444135524</v>
      </c>
      <c r="M18" s="12">
        <f t="shared" ref="M18:M81" si="6">1-K18</f>
        <v>1.0000555955586448</v>
      </c>
    </row>
    <row r="19" spans="1:13" s="12" customFormat="1" ht="14" x14ac:dyDescent="0.15">
      <c r="A19" s="12" t="s">
        <v>3</v>
      </c>
      <c r="B19" s="19"/>
      <c r="C19" s="12">
        <v>-301.48039007917282</v>
      </c>
      <c r="D19" s="12">
        <v>0</v>
      </c>
      <c r="E19" s="12">
        <f t="shared" ref="E19:E81" si="7">D19-C19</f>
        <v>301.48039007917282</v>
      </c>
      <c r="F19" s="12">
        <v>306.08630909841094</v>
      </c>
      <c r="G19" s="12">
        <f t="shared" si="0"/>
        <v>0.98495222137571248</v>
      </c>
      <c r="H19" s="12">
        <f t="shared" si="1"/>
        <v>150.74019503958641</v>
      </c>
      <c r="I19" s="12">
        <f t="shared" si="2"/>
        <v>-150.74019503958641</v>
      </c>
      <c r="J19" s="12">
        <f t="shared" si="3"/>
        <v>-1</v>
      </c>
      <c r="K19" s="12">
        <f t="shared" si="4"/>
        <v>-0.98495222137571248</v>
      </c>
      <c r="L19" s="12">
        <f>1+K19</f>
        <v>1.5047778624287522E-2</v>
      </c>
      <c r="M19" s="12">
        <f t="shared" si="6"/>
        <v>1.9849522213757125</v>
      </c>
    </row>
    <row r="20" spans="1:13" s="12" customFormat="1" ht="14" x14ac:dyDescent="0.15">
      <c r="A20" s="12" t="s">
        <v>4</v>
      </c>
      <c r="B20" s="19"/>
      <c r="C20" s="12">
        <v>-1.8510359887221228E-2</v>
      </c>
      <c r="D20" s="12">
        <v>0</v>
      </c>
      <c r="E20" s="12">
        <f t="shared" si="7"/>
        <v>1.8510359887221228E-2</v>
      </c>
      <c r="F20" s="12">
        <v>306.08630909841094</v>
      </c>
      <c r="G20" s="12">
        <f>E20/F20</f>
        <v>6.0474315044486007E-5</v>
      </c>
      <c r="H20" s="12">
        <f t="shared" si="1"/>
        <v>9.2551799436106138E-3</v>
      </c>
      <c r="I20" s="12">
        <f t="shared" si="2"/>
        <v>-9.2551799436106138E-3</v>
      </c>
      <c r="J20" s="12">
        <f t="shared" si="3"/>
        <v>-1</v>
      </c>
      <c r="K20" s="12">
        <f t="shared" si="4"/>
        <v>-6.0474315044486007E-5</v>
      </c>
      <c r="L20" s="12">
        <f t="shared" si="5"/>
        <v>0.99993952568495548</v>
      </c>
      <c r="M20" s="12">
        <f t="shared" si="6"/>
        <v>1.0000604743150445</v>
      </c>
    </row>
    <row r="21" spans="1:13" s="12" customFormat="1" ht="14" hidden="1" x14ac:dyDescent="0.15">
      <c r="A21" s="12" t="s">
        <v>5</v>
      </c>
      <c r="E21" s="12">
        <f t="shared" si="7"/>
        <v>0</v>
      </c>
      <c r="G21" s="12" t="e">
        <f t="shared" si="0"/>
        <v>#DIV/0!</v>
      </c>
      <c r="H21" s="12">
        <f t="shared" si="1"/>
        <v>0</v>
      </c>
      <c r="I21" s="12">
        <f t="shared" si="2"/>
        <v>0</v>
      </c>
      <c r="J21" s="12" t="e">
        <f t="shared" si="3"/>
        <v>#DIV/0!</v>
      </c>
      <c r="K21" s="12" t="e">
        <f t="shared" si="4"/>
        <v>#DIV/0!</v>
      </c>
      <c r="L21" s="12" t="e">
        <f t="shared" si="5"/>
        <v>#DIV/0!</v>
      </c>
      <c r="M21" s="12" t="e">
        <f t="shared" si="6"/>
        <v>#DIV/0!</v>
      </c>
    </row>
    <row r="22" spans="1:13" s="12" customFormat="1" ht="14" x14ac:dyDescent="0.15">
      <c r="A22" s="12" t="s">
        <v>6</v>
      </c>
      <c r="C22" s="12">
        <v>-2.5009039096726746</v>
      </c>
      <c r="D22" s="12">
        <v>-6.1739813501573565E-2</v>
      </c>
      <c r="E22" s="12">
        <f>D22-C22</f>
        <v>2.4391640961711012</v>
      </c>
      <c r="F22" s="12">
        <v>306.08630909841094</v>
      </c>
      <c r="G22" s="12">
        <f t="shared" si="0"/>
        <v>7.9688768287472685E-3</v>
      </c>
      <c r="H22" s="12">
        <f t="shared" si="1"/>
        <v>1.2195820480855506</v>
      </c>
      <c r="I22" s="12">
        <f t="shared" si="2"/>
        <v>-1.281321861587124</v>
      </c>
      <c r="J22" s="12">
        <f t="shared" si="3"/>
        <v>-0.9518155310133406</v>
      </c>
      <c r="K22" s="12">
        <f>J22*G22</f>
        <v>-7.5849007303339872E-3</v>
      </c>
      <c r="L22" s="12">
        <f t="shared" si="5"/>
        <v>0.99241509926966598</v>
      </c>
      <c r="M22" s="12">
        <f t="shared" si="6"/>
        <v>1.0075849007303339</v>
      </c>
    </row>
    <row r="23" spans="1:13" s="12" customFormat="1" ht="14" hidden="1" x14ac:dyDescent="0.15">
      <c r="A23" s="12" t="s">
        <v>7</v>
      </c>
      <c r="C23" s="12" t="s">
        <v>58</v>
      </c>
      <c r="D23" s="12" t="s">
        <v>58</v>
      </c>
      <c r="E23" s="12" t="e">
        <f t="shared" si="7"/>
        <v>#VALUE!</v>
      </c>
      <c r="G23" s="12" t="e">
        <f t="shared" si="0"/>
        <v>#VALUE!</v>
      </c>
      <c r="H23" s="12" t="e">
        <f t="shared" si="1"/>
        <v>#VALUE!</v>
      </c>
      <c r="I23" s="12" t="e">
        <f t="shared" si="2"/>
        <v>#VALUE!</v>
      </c>
      <c r="J23" s="12" t="e">
        <f t="shared" si="3"/>
        <v>#VALUE!</v>
      </c>
      <c r="K23" s="12" t="e">
        <f t="shared" si="4"/>
        <v>#VALUE!</v>
      </c>
      <c r="L23" s="20" t="e">
        <f t="shared" si="5"/>
        <v>#VALUE!</v>
      </c>
      <c r="M23" s="20" t="e">
        <f t="shared" si="6"/>
        <v>#VALUE!</v>
      </c>
    </row>
    <row r="24" spans="1:13" s="12" customFormat="1" ht="14" hidden="1" x14ac:dyDescent="0.15">
      <c r="A24" s="12" t="s">
        <v>8</v>
      </c>
      <c r="G24" s="12" t="e">
        <f t="shared" si="0"/>
        <v>#DIV/0!</v>
      </c>
      <c r="H24" s="12">
        <f t="shared" si="1"/>
        <v>0</v>
      </c>
      <c r="I24" s="12">
        <f t="shared" si="2"/>
        <v>0</v>
      </c>
      <c r="J24" s="12" t="e">
        <f t="shared" si="3"/>
        <v>#DIV/0!</v>
      </c>
      <c r="K24" s="12" t="e">
        <f t="shared" si="4"/>
        <v>#DIV/0!</v>
      </c>
      <c r="L24" s="20" t="e">
        <f t="shared" si="5"/>
        <v>#DIV/0!</v>
      </c>
      <c r="M24" s="20" t="e">
        <f t="shared" si="6"/>
        <v>#DIV/0!</v>
      </c>
    </row>
    <row r="25" spans="1:13" s="12" customFormat="1" ht="14" hidden="1" x14ac:dyDescent="0.15">
      <c r="C25" s="12" t="s">
        <v>63</v>
      </c>
      <c r="D25" s="12" t="s">
        <v>64</v>
      </c>
      <c r="E25" s="12" t="e">
        <f t="shared" si="7"/>
        <v>#VALUE!</v>
      </c>
      <c r="G25" s="12" t="e">
        <f t="shared" si="0"/>
        <v>#VALUE!</v>
      </c>
      <c r="H25" s="12" t="e">
        <f t="shared" si="1"/>
        <v>#VALUE!</v>
      </c>
      <c r="I25" s="12" t="e">
        <f t="shared" si="2"/>
        <v>#VALUE!</v>
      </c>
      <c r="J25" s="12" t="e">
        <f t="shared" si="3"/>
        <v>#VALUE!</v>
      </c>
      <c r="K25" s="12" t="e">
        <f t="shared" si="4"/>
        <v>#VALUE!</v>
      </c>
      <c r="L25" s="20" t="e">
        <f t="shared" si="5"/>
        <v>#VALUE!</v>
      </c>
      <c r="M25" s="20" t="e">
        <f t="shared" si="6"/>
        <v>#VALUE!</v>
      </c>
    </row>
    <row r="26" spans="1:13" s="12" customFormat="1" ht="14" hidden="1" x14ac:dyDescent="0.15">
      <c r="A26" s="12" t="s">
        <v>1</v>
      </c>
      <c r="C26" s="12">
        <v>-2.0698702651270898E-2</v>
      </c>
      <c r="D26" s="12">
        <v>0</v>
      </c>
      <c r="E26" s="12">
        <f t="shared" si="7"/>
        <v>2.0698702651270898E-2</v>
      </c>
      <c r="F26" s="12">
        <f>E26+E27+E28+E31+E33</f>
        <v>1.5865029811381364</v>
      </c>
      <c r="G26" s="12">
        <f t="shared" si="0"/>
        <v>1.3046746774104339E-2</v>
      </c>
      <c r="H26" s="12">
        <f t="shared" si="1"/>
        <v>1.0349351325635449E-2</v>
      </c>
      <c r="I26" s="12">
        <f t="shared" si="2"/>
        <v>-1.0349351325635449E-2</v>
      </c>
      <c r="J26" s="12">
        <f t="shared" si="3"/>
        <v>-1</v>
      </c>
      <c r="K26" s="12">
        <f t="shared" si="4"/>
        <v>-1.3046746774104339E-2</v>
      </c>
      <c r="L26" s="20">
        <f t="shared" si="5"/>
        <v>0.98695325322589567</v>
      </c>
      <c r="M26" s="20">
        <f t="shared" si="6"/>
        <v>1.0130467467741044</v>
      </c>
    </row>
    <row r="27" spans="1:13" s="12" customFormat="1" ht="14" hidden="1" x14ac:dyDescent="0.15">
      <c r="A27" s="12" t="s">
        <v>2</v>
      </c>
      <c r="C27" s="12">
        <v>-7.335636656612E-4</v>
      </c>
      <c r="D27" s="12">
        <v>0</v>
      </c>
      <c r="E27" s="12">
        <f t="shared" si="7"/>
        <v>7.335636656612E-4</v>
      </c>
      <c r="F27" s="12">
        <v>1.5865029811381364</v>
      </c>
      <c r="G27" s="12">
        <f t="shared" si="0"/>
        <v>4.623777417266188E-4</v>
      </c>
      <c r="H27" s="12">
        <f t="shared" si="1"/>
        <v>3.667818328306E-4</v>
      </c>
      <c r="I27" s="12">
        <f t="shared" si="2"/>
        <v>-3.667818328306E-4</v>
      </c>
      <c r="J27" s="12">
        <f t="shared" si="3"/>
        <v>-1</v>
      </c>
      <c r="K27" s="12">
        <f t="shared" si="4"/>
        <v>-4.623777417266188E-4</v>
      </c>
      <c r="L27" s="20">
        <f t="shared" si="5"/>
        <v>0.99953762225827336</v>
      </c>
      <c r="M27" s="20">
        <f t="shared" si="6"/>
        <v>1.0004623777417265</v>
      </c>
    </row>
    <row r="28" spans="1:13" s="12" customFormat="1" ht="14" hidden="1" x14ac:dyDescent="0.15">
      <c r="A28" s="12" t="s">
        <v>3</v>
      </c>
      <c r="C28" s="12">
        <v>-1.548271385871965</v>
      </c>
      <c r="D28" s="12">
        <v>0</v>
      </c>
      <c r="E28" s="12">
        <f t="shared" si="7"/>
        <v>1.548271385871965</v>
      </c>
      <c r="F28" s="12">
        <v>1.5865029811381364</v>
      </c>
      <c r="G28" s="12">
        <f t="shared" si="0"/>
        <v>0.97590197073645302</v>
      </c>
      <c r="H28" s="12">
        <f t="shared" si="1"/>
        <v>0.7741356929359825</v>
      </c>
      <c r="I28" s="12">
        <f t="shared" si="2"/>
        <v>-0.7741356929359825</v>
      </c>
      <c r="J28" s="12">
        <f t="shared" si="3"/>
        <v>-1</v>
      </c>
      <c r="K28" s="12">
        <f t="shared" si="4"/>
        <v>-0.97590197073645302</v>
      </c>
      <c r="L28" s="20">
        <f t="shared" si="5"/>
        <v>2.4098029263546983E-2</v>
      </c>
      <c r="M28" s="20">
        <f t="shared" si="6"/>
        <v>1.9759019707364529</v>
      </c>
    </row>
    <row r="29" spans="1:13" s="12" customFormat="1" ht="14" hidden="1" x14ac:dyDescent="0.15">
      <c r="A29" s="12" t="s">
        <v>4</v>
      </c>
      <c r="C29" s="12">
        <v>0</v>
      </c>
      <c r="D29" s="12">
        <v>0</v>
      </c>
      <c r="E29" s="12">
        <f t="shared" si="7"/>
        <v>0</v>
      </c>
      <c r="F29" s="12">
        <v>1.5865029811381364</v>
      </c>
      <c r="G29" s="12">
        <f t="shared" si="0"/>
        <v>0</v>
      </c>
      <c r="H29" s="12">
        <f t="shared" si="1"/>
        <v>0</v>
      </c>
      <c r="I29" s="12">
        <f t="shared" si="2"/>
        <v>0</v>
      </c>
      <c r="J29" s="12" t="e">
        <f t="shared" si="3"/>
        <v>#DIV/0!</v>
      </c>
      <c r="K29" s="12" t="e">
        <f t="shared" si="4"/>
        <v>#DIV/0!</v>
      </c>
      <c r="L29" s="20" t="e">
        <f t="shared" si="5"/>
        <v>#DIV/0!</v>
      </c>
      <c r="M29" s="20" t="e">
        <f t="shared" si="6"/>
        <v>#DIV/0!</v>
      </c>
    </row>
    <row r="30" spans="1:13" s="12" customFormat="1" ht="14" hidden="1" x14ac:dyDescent="0.15">
      <c r="A30" s="12" t="s">
        <v>5</v>
      </c>
      <c r="C30" s="12">
        <v>0</v>
      </c>
      <c r="D30" s="12">
        <v>0</v>
      </c>
      <c r="E30" s="12">
        <f t="shared" si="7"/>
        <v>0</v>
      </c>
      <c r="F30" s="12">
        <v>1.5865029811381364</v>
      </c>
      <c r="G30" s="12">
        <f t="shared" si="0"/>
        <v>0</v>
      </c>
      <c r="H30" s="12">
        <f t="shared" si="1"/>
        <v>0</v>
      </c>
      <c r="I30" s="12">
        <f t="shared" si="2"/>
        <v>0</v>
      </c>
      <c r="J30" s="12" t="e">
        <f t="shared" si="3"/>
        <v>#DIV/0!</v>
      </c>
      <c r="K30" s="12" t="e">
        <f t="shared" si="4"/>
        <v>#DIV/0!</v>
      </c>
      <c r="L30" s="20" t="e">
        <f t="shared" si="5"/>
        <v>#DIV/0!</v>
      </c>
      <c r="M30" s="20" t="e">
        <f t="shared" si="6"/>
        <v>#DIV/0!</v>
      </c>
    </row>
    <row r="31" spans="1:13" s="12" customFormat="1" ht="14" hidden="1" x14ac:dyDescent="0.15">
      <c r="A31" s="12" t="s">
        <v>6</v>
      </c>
      <c r="C31" s="12">
        <v>-1.2822236667895741E-2</v>
      </c>
      <c r="D31" s="12">
        <v>-5.2049649517396035E-6</v>
      </c>
      <c r="E31" s="12">
        <f t="shared" si="7"/>
        <v>1.2817031702944001E-2</v>
      </c>
      <c r="F31" s="12">
        <v>1.5865029811381364</v>
      </c>
      <c r="G31" s="12">
        <f t="shared" si="0"/>
        <v>8.078794591201607E-3</v>
      </c>
      <c r="H31" s="12">
        <f t="shared" si="1"/>
        <v>6.4085158514720006E-3</v>
      </c>
      <c r="I31" s="12">
        <f>C31+H31</f>
        <v>-6.4137208164237406E-3</v>
      </c>
      <c r="J31" s="12">
        <f t="shared" si="3"/>
        <v>-0.99918846405998663</v>
      </c>
      <c r="K31" s="12">
        <f t="shared" si="4"/>
        <v>-8.0722383590388618E-3</v>
      </c>
      <c r="L31" s="20">
        <f t="shared" si="5"/>
        <v>0.99192776164096119</v>
      </c>
      <c r="M31" s="20">
        <f t="shared" si="6"/>
        <v>1.0080722383590388</v>
      </c>
    </row>
    <row r="32" spans="1:13" s="12" customFormat="1" ht="14" hidden="1" x14ac:dyDescent="0.15">
      <c r="A32" s="12" t="s">
        <v>7</v>
      </c>
      <c r="C32" s="12" t="s">
        <v>58</v>
      </c>
      <c r="D32" s="12" t="s">
        <v>58</v>
      </c>
      <c r="E32" s="12" t="e">
        <f t="shared" si="7"/>
        <v>#VALUE!</v>
      </c>
      <c r="G32" s="12" t="e">
        <f t="shared" si="0"/>
        <v>#VALUE!</v>
      </c>
      <c r="H32" s="12" t="e">
        <f t="shared" si="1"/>
        <v>#VALUE!</v>
      </c>
      <c r="I32" s="12" t="e">
        <f t="shared" si="2"/>
        <v>#VALUE!</v>
      </c>
      <c r="J32" s="12" t="e">
        <f t="shared" si="3"/>
        <v>#VALUE!</v>
      </c>
      <c r="K32" s="12" t="e">
        <f t="shared" si="4"/>
        <v>#VALUE!</v>
      </c>
      <c r="L32" s="20" t="e">
        <f t="shared" si="5"/>
        <v>#VALUE!</v>
      </c>
      <c r="M32" s="20" t="e">
        <f t="shared" si="6"/>
        <v>#VALUE!</v>
      </c>
    </row>
    <row r="33" spans="1:13" s="12" customFormat="1" ht="14" hidden="1" x14ac:dyDescent="0.15">
      <c r="A33" s="12" t="s">
        <v>8</v>
      </c>
      <c r="C33" s="12">
        <v>-4.2947595475209665E-3</v>
      </c>
      <c r="D33" s="12">
        <v>-3.1246230122570443E-4</v>
      </c>
      <c r="E33" s="12">
        <f>D33-C33</f>
        <v>3.9822972462952621E-3</v>
      </c>
      <c r="F33" s="12">
        <v>1.5865029811381364</v>
      </c>
      <c r="G33" s="12">
        <f t="shared" si="0"/>
        <v>2.5101101565144332E-3</v>
      </c>
      <c r="H33" s="12">
        <f t="shared" si="1"/>
        <v>1.991148623147631E-3</v>
      </c>
      <c r="I33" s="12">
        <f t="shared" si="2"/>
        <v>-2.3036109243733355E-3</v>
      </c>
      <c r="J33" s="12">
        <f t="shared" si="3"/>
        <v>-0.86435977624532867</v>
      </c>
      <c r="K33" s="12">
        <f t="shared" si="4"/>
        <v>-2.1696382532359424E-3</v>
      </c>
      <c r="L33" s="20">
        <f t="shared" si="5"/>
        <v>0.99783036174676409</v>
      </c>
      <c r="M33" s="20">
        <f t="shared" si="6"/>
        <v>1.0021696382532359</v>
      </c>
    </row>
    <row r="34" spans="1:13" s="12" customFormat="1" ht="14" hidden="1" x14ac:dyDescent="0.15">
      <c r="C34" s="12" t="s">
        <v>65</v>
      </c>
      <c r="D34" s="12" t="s">
        <v>66</v>
      </c>
      <c r="E34" s="12" t="e">
        <f t="shared" si="7"/>
        <v>#VALUE!</v>
      </c>
      <c r="G34" s="12" t="e">
        <f t="shared" si="0"/>
        <v>#VALUE!</v>
      </c>
      <c r="H34" s="12" t="e">
        <f t="shared" si="1"/>
        <v>#VALUE!</v>
      </c>
      <c r="I34" s="12" t="e">
        <f t="shared" si="2"/>
        <v>#VALUE!</v>
      </c>
      <c r="J34" s="12" t="e">
        <f t="shared" si="3"/>
        <v>#VALUE!</v>
      </c>
      <c r="K34" s="12" t="e">
        <f t="shared" si="4"/>
        <v>#VALUE!</v>
      </c>
      <c r="L34" s="20" t="e">
        <f t="shared" si="5"/>
        <v>#VALUE!</v>
      </c>
      <c r="M34" s="20" t="e">
        <f t="shared" si="6"/>
        <v>#VALUE!</v>
      </c>
    </row>
    <row r="35" spans="1:13" s="12" customFormat="1" ht="14" hidden="1" x14ac:dyDescent="0.15">
      <c r="A35" s="12" t="s">
        <v>1</v>
      </c>
      <c r="C35" s="12">
        <v>-4.0610758703739779E-2</v>
      </c>
      <c r="D35" s="12">
        <v>0</v>
      </c>
      <c r="E35" s="12">
        <f t="shared" si="7"/>
        <v>4.0610758703739779E-2</v>
      </c>
      <c r="F35" s="12">
        <f>E35+E36+E37+E40+E42</f>
        <v>3.0851323554633883</v>
      </c>
      <c r="G35" s="12">
        <f t="shared" si="0"/>
        <v>1.3163376485881761E-2</v>
      </c>
      <c r="H35" s="12">
        <f t="shared" si="1"/>
        <v>2.0305379351869889E-2</v>
      </c>
      <c r="I35" s="12">
        <f t="shared" si="2"/>
        <v>-2.0305379351869889E-2</v>
      </c>
      <c r="J35" s="12">
        <f t="shared" si="3"/>
        <v>-1</v>
      </c>
      <c r="K35" s="12">
        <f t="shared" si="4"/>
        <v>-1.3163376485881761E-2</v>
      </c>
      <c r="L35" s="20">
        <f t="shared" si="5"/>
        <v>0.98683662351411827</v>
      </c>
      <c r="M35" s="20">
        <f t="shared" si="6"/>
        <v>1.0131633764858818</v>
      </c>
    </row>
    <row r="36" spans="1:13" s="12" customFormat="1" ht="14" hidden="1" x14ac:dyDescent="0.15">
      <c r="A36" s="12" t="s">
        <v>2</v>
      </c>
      <c r="C36" s="12">
        <v>-1.4266946883332002E-3</v>
      </c>
      <c r="D36" s="12">
        <v>0</v>
      </c>
      <c r="E36" s="12">
        <f t="shared" si="7"/>
        <v>1.4266946883332002E-3</v>
      </c>
      <c r="F36" s="12">
        <v>3.0851323554633883</v>
      </c>
      <c r="G36" s="12">
        <f t="shared" si="0"/>
        <v>4.624419713490412E-4</v>
      </c>
      <c r="H36" s="12">
        <f t="shared" si="1"/>
        <v>7.1334734416660008E-4</v>
      </c>
      <c r="I36" s="12">
        <f t="shared" si="2"/>
        <v>-7.1334734416660008E-4</v>
      </c>
      <c r="J36" s="12">
        <f t="shared" si="3"/>
        <v>-1</v>
      </c>
      <c r="K36" s="12">
        <f t="shared" si="4"/>
        <v>-4.624419713490412E-4</v>
      </c>
      <c r="L36" s="20">
        <f t="shared" si="5"/>
        <v>0.99953755802865096</v>
      </c>
      <c r="M36" s="20">
        <f t="shared" si="6"/>
        <v>1.000462441971349</v>
      </c>
    </row>
    <row r="37" spans="1:13" s="12" customFormat="1" ht="14" hidden="1" x14ac:dyDescent="0.15">
      <c r="A37" s="12" t="s">
        <v>3</v>
      </c>
      <c r="C37" s="12">
        <v>-3.0112049788218522</v>
      </c>
      <c r="D37" s="12">
        <v>0</v>
      </c>
      <c r="E37" s="12">
        <f t="shared" si="7"/>
        <v>3.0112049788218522</v>
      </c>
      <c r="F37" s="12">
        <v>3.0851323554633883</v>
      </c>
      <c r="G37" s="12">
        <f t="shared" si="0"/>
        <v>0.97603753482063105</v>
      </c>
      <c r="H37" s="12">
        <f t="shared" si="1"/>
        <v>1.5056024894109261</v>
      </c>
      <c r="I37" s="12">
        <f t="shared" si="2"/>
        <v>-1.5056024894109261</v>
      </c>
      <c r="J37" s="12">
        <f t="shared" si="3"/>
        <v>-1</v>
      </c>
      <c r="K37" s="12">
        <f t="shared" si="4"/>
        <v>-0.97603753482063105</v>
      </c>
      <c r="L37" s="20">
        <f t="shared" si="5"/>
        <v>2.3962465179368952E-2</v>
      </c>
      <c r="M37" s="20">
        <f t="shared" si="6"/>
        <v>1.9760375348206312</v>
      </c>
    </row>
    <row r="38" spans="1:13" s="12" customFormat="1" ht="14" hidden="1" x14ac:dyDescent="0.15">
      <c r="A38" s="12" t="s">
        <v>4</v>
      </c>
      <c r="C38" s="12">
        <v>0</v>
      </c>
      <c r="D38" s="12">
        <v>0</v>
      </c>
      <c r="E38" s="12">
        <f t="shared" si="7"/>
        <v>0</v>
      </c>
      <c r="F38" s="12">
        <v>3.0851323554633883</v>
      </c>
      <c r="G38" s="12">
        <f t="shared" si="0"/>
        <v>0</v>
      </c>
      <c r="H38" s="12">
        <f t="shared" si="1"/>
        <v>0</v>
      </c>
      <c r="I38" s="12">
        <f t="shared" si="2"/>
        <v>0</v>
      </c>
      <c r="J38" s="12" t="e">
        <f t="shared" si="3"/>
        <v>#DIV/0!</v>
      </c>
      <c r="K38" s="12" t="e">
        <f t="shared" si="4"/>
        <v>#DIV/0!</v>
      </c>
      <c r="L38" s="20" t="e">
        <f t="shared" si="5"/>
        <v>#DIV/0!</v>
      </c>
      <c r="M38" s="20" t="e">
        <f t="shared" si="6"/>
        <v>#DIV/0!</v>
      </c>
    </row>
    <row r="39" spans="1:13" s="12" customFormat="1" ht="14" hidden="1" x14ac:dyDescent="0.15">
      <c r="A39" s="12" t="s">
        <v>5</v>
      </c>
      <c r="C39" s="12">
        <v>0</v>
      </c>
      <c r="D39" s="12">
        <v>0</v>
      </c>
      <c r="E39" s="12">
        <f t="shared" si="7"/>
        <v>0</v>
      </c>
      <c r="F39" s="12">
        <v>3.0851323554633883</v>
      </c>
      <c r="G39" s="12">
        <f t="shared" si="0"/>
        <v>0</v>
      </c>
      <c r="H39" s="12">
        <f t="shared" si="1"/>
        <v>0</v>
      </c>
      <c r="I39" s="12">
        <f t="shared" si="2"/>
        <v>0</v>
      </c>
      <c r="J39" s="12" t="e">
        <f t="shared" si="3"/>
        <v>#DIV/0!</v>
      </c>
      <c r="K39" s="12" t="e">
        <f t="shared" si="4"/>
        <v>#DIV/0!</v>
      </c>
      <c r="L39" s="20" t="e">
        <f t="shared" si="5"/>
        <v>#DIV/0!</v>
      </c>
      <c r="M39" s="20" t="e">
        <f t="shared" si="6"/>
        <v>#DIV/0!</v>
      </c>
    </row>
    <row r="40" spans="1:13" s="12" customFormat="1" ht="14" hidden="1" x14ac:dyDescent="0.15">
      <c r="A40" s="12" t="s">
        <v>6</v>
      </c>
      <c r="C40" s="12">
        <v>-2.4947300960778171E-2</v>
      </c>
      <c r="D40" s="12">
        <v>-1.9688121194164647E-5</v>
      </c>
      <c r="E40" s="12">
        <f t="shared" si="7"/>
        <v>2.4927612839584005E-2</v>
      </c>
      <c r="F40" s="12">
        <v>3.0851323554633883</v>
      </c>
      <c r="G40" s="12">
        <f t="shared" si="0"/>
        <v>8.0799168293186133E-3</v>
      </c>
      <c r="H40" s="12">
        <f t="shared" si="1"/>
        <v>1.2463806419792002E-2</v>
      </c>
      <c r="I40" s="12">
        <f t="shared" si="2"/>
        <v>-1.2483494540986169E-2</v>
      </c>
      <c r="J40" s="12">
        <f t="shared" si="3"/>
        <v>-0.99842286780119738</v>
      </c>
      <c r="K40" s="12">
        <f t="shared" si="4"/>
        <v>-8.0671737323234471E-3</v>
      </c>
      <c r="L40" s="20">
        <f t="shared" si="5"/>
        <v>0.99193282626767654</v>
      </c>
      <c r="M40" s="20">
        <f t="shared" si="6"/>
        <v>1.0080671737323235</v>
      </c>
    </row>
    <row r="41" spans="1:13" s="12" customFormat="1" ht="14" hidden="1" x14ac:dyDescent="0.15">
      <c r="A41" s="12" t="s">
        <v>7</v>
      </c>
      <c r="C41" s="12" t="s">
        <v>58</v>
      </c>
      <c r="D41" s="12" t="s">
        <v>58</v>
      </c>
      <c r="E41" s="12" t="e">
        <f t="shared" si="7"/>
        <v>#VALUE!</v>
      </c>
      <c r="G41" s="12" t="e">
        <f t="shared" si="0"/>
        <v>#VALUE!</v>
      </c>
      <c r="H41" s="12" t="e">
        <f t="shared" si="1"/>
        <v>#VALUE!</v>
      </c>
      <c r="I41" s="12" t="e">
        <f t="shared" si="2"/>
        <v>#VALUE!</v>
      </c>
      <c r="J41" s="12" t="e">
        <f t="shared" si="3"/>
        <v>#VALUE!</v>
      </c>
      <c r="K41" s="12" t="e">
        <f t="shared" si="4"/>
        <v>#VALUE!</v>
      </c>
      <c r="L41" s="20" t="e">
        <f t="shared" si="5"/>
        <v>#VALUE!</v>
      </c>
      <c r="M41" s="20" t="e">
        <f t="shared" si="6"/>
        <v>#VALUE!</v>
      </c>
    </row>
    <row r="42" spans="1:13" s="12" customFormat="1" ht="14" hidden="1" x14ac:dyDescent="0.15">
      <c r="A42" s="12" t="s">
        <v>8</v>
      </c>
      <c r="C42" s="12">
        <v>-8.3839236883209694E-3</v>
      </c>
      <c r="D42" s="12">
        <v>-1.4216132784417455E-3</v>
      </c>
      <c r="E42" s="12">
        <f t="shared" si="7"/>
        <v>6.9623104098792236E-3</v>
      </c>
      <c r="F42" s="12">
        <v>3.0851323554633883</v>
      </c>
      <c r="G42" s="12">
        <f t="shared" si="0"/>
        <v>2.2567298928196167E-3</v>
      </c>
      <c r="H42" s="12">
        <f t="shared" si="1"/>
        <v>3.4811552049396118E-3</v>
      </c>
      <c r="I42" s="12">
        <f t="shared" si="2"/>
        <v>-4.9027684833813576E-3</v>
      </c>
      <c r="J42" s="12">
        <f t="shared" si="3"/>
        <v>-0.71003866830332507</v>
      </c>
      <c r="K42" s="12">
        <f t="shared" si="4"/>
        <v>-1.6023654878179461E-3</v>
      </c>
      <c r="L42" s="20">
        <f t="shared" si="5"/>
        <v>0.99839763451218211</v>
      </c>
      <c r="M42" s="20">
        <f t="shared" si="6"/>
        <v>1.0016023654878179</v>
      </c>
    </row>
    <row r="43" spans="1:13" s="12" customFormat="1" ht="14" hidden="1" x14ac:dyDescent="0.15">
      <c r="C43" s="12" t="s">
        <v>67</v>
      </c>
      <c r="D43" s="12" t="s">
        <v>68</v>
      </c>
      <c r="E43" s="12" t="e">
        <f t="shared" si="7"/>
        <v>#VALUE!</v>
      </c>
      <c r="G43" s="12" t="e">
        <f t="shared" si="0"/>
        <v>#VALUE!</v>
      </c>
      <c r="H43" s="12" t="e">
        <f t="shared" si="1"/>
        <v>#VALUE!</v>
      </c>
      <c r="I43" s="12" t="e">
        <f t="shared" si="2"/>
        <v>#VALUE!</v>
      </c>
      <c r="J43" s="12" t="e">
        <f t="shared" si="3"/>
        <v>#VALUE!</v>
      </c>
      <c r="K43" s="12" t="e">
        <f t="shared" si="4"/>
        <v>#VALUE!</v>
      </c>
      <c r="L43" s="20" t="e">
        <f t="shared" si="5"/>
        <v>#VALUE!</v>
      </c>
      <c r="M43" s="20" t="e">
        <f t="shared" si="6"/>
        <v>#VALUE!</v>
      </c>
    </row>
    <row r="44" spans="1:13" s="12" customFormat="1" ht="14" hidden="1" x14ac:dyDescent="0.15">
      <c r="A44" s="12" t="s">
        <v>1</v>
      </c>
      <c r="C44" s="12">
        <v>-6.0867002716419087E-2</v>
      </c>
      <c r="D44" s="12">
        <v>0</v>
      </c>
      <c r="E44" s="12">
        <f t="shared" si="7"/>
        <v>6.0867002716419087E-2</v>
      </c>
      <c r="F44" s="12">
        <f>E44+E45+E46+E49+E51</f>
        <v>4.5833453146224343</v>
      </c>
      <c r="G44" s="12">
        <f t="shared" si="0"/>
        <v>1.3280038604604501E-2</v>
      </c>
      <c r="H44" s="12">
        <f t="shared" si="1"/>
        <v>3.0433501358209544E-2</v>
      </c>
      <c r="I44" s="12">
        <f t="shared" si="2"/>
        <v>-3.0433501358209544E-2</v>
      </c>
      <c r="J44" s="12">
        <f t="shared" si="3"/>
        <v>-1</v>
      </c>
      <c r="K44" s="12">
        <f t="shared" si="4"/>
        <v>-1.3280038604604501E-2</v>
      </c>
      <c r="L44" s="20">
        <f t="shared" si="5"/>
        <v>0.98671996139539553</v>
      </c>
      <c r="M44" s="20">
        <f t="shared" si="6"/>
        <v>1.0132800386046046</v>
      </c>
    </row>
    <row r="45" spans="1:13" s="12" customFormat="1" ht="14" hidden="1" x14ac:dyDescent="0.15">
      <c r="A45" s="12" t="s">
        <v>2</v>
      </c>
      <c r="C45" s="12">
        <v>-2.1198257110052001E-3</v>
      </c>
      <c r="D45" s="12">
        <v>0</v>
      </c>
      <c r="E45" s="12">
        <f t="shared" si="7"/>
        <v>2.1198257110052001E-3</v>
      </c>
      <c r="F45" s="12">
        <v>4.5833453146224343</v>
      </c>
      <c r="G45" s="12">
        <f t="shared" si="0"/>
        <v>4.6250621881843229E-4</v>
      </c>
      <c r="H45" s="12">
        <f t="shared" si="1"/>
        <v>1.0599128555026001E-3</v>
      </c>
      <c r="I45" s="12">
        <f t="shared" si="2"/>
        <v>-1.0599128555026001E-3</v>
      </c>
      <c r="J45" s="12">
        <f t="shared" si="3"/>
        <v>-1</v>
      </c>
      <c r="K45" s="12">
        <f t="shared" si="4"/>
        <v>-4.6250621881843229E-4</v>
      </c>
      <c r="L45" s="20">
        <f t="shared" si="5"/>
        <v>0.99953749378118162</v>
      </c>
      <c r="M45" s="20">
        <f t="shared" si="6"/>
        <v>1.0004625062188184</v>
      </c>
    </row>
    <row r="46" spans="1:13" s="12" customFormat="1" ht="14" hidden="1" x14ac:dyDescent="0.15">
      <c r="A46" s="12" t="s">
        <v>3</v>
      </c>
      <c r="C46" s="12">
        <v>-4.4741385717717401</v>
      </c>
      <c r="D46" s="12">
        <v>0</v>
      </c>
      <c r="E46" s="12">
        <f t="shared" si="7"/>
        <v>4.4741385717717401</v>
      </c>
      <c r="F46" s="12">
        <v>4.5833453146224343</v>
      </c>
      <c r="G46" s="12">
        <f t="shared" si="0"/>
        <v>0.9761731365729116</v>
      </c>
      <c r="H46" s="12">
        <f t="shared" si="1"/>
        <v>2.2370692858858701</v>
      </c>
      <c r="I46" s="12">
        <f t="shared" si="2"/>
        <v>-2.2370692858858701</v>
      </c>
      <c r="J46" s="12">
        <f t="shared" si="3"/>
        <v>-1</v>
      </c>
      <c r="K46" s="12">
        <f t="shared" si="4"/>
        <v>-0.9761731365729116</v>
      </c>
      <c r="L46" s="20">
        <f t="shared" si="5"/>
        <v>2.3826863427088396E-2</v>
      </c>
      <c r="M46" s="20">
        <f t="shared" si="6"/>
        <v>1.9761731365729116</v>
      </c>
    </row>
    <row r="47" spans="1:13" s="12" customFormat="1" ht="14" hidden="1" x14ac:dyDescent="0.15">
      <c r="A47" s="12" t="s">
        <v>4</v>
      </c>
      <c r="C47" s="12">
        <v>0</v>
      </c>
      <c r="D47" s="12">
        <v>0</v>
      </c>
      <c r="E47" s="12">
        <f t="shared" si="7"/>
        <v>0</v>
      </c>
      <c r="F47" s="12">
        <v>4.5833453146224343</v>
      </c>
      <c r="G47" s="12">
        <f t="shared" si="0"/>
        <v>0</v>
      </c>
      <c r="H47" s="12">
        <f t="shared" si="1"/>
        <v>0</v>
      </c>
      <c r="I47" s="12">
        <f t="shared" si="2"/>
        <v>0</v>
      </c>
      <c r="J47" s="12" t="e">
        <f t="shared" si="3"/>
        <v>#DIV/0!</v>
      </c>
      <c r="K47" s="12" t="e">
        <f t="shared" si="4"/>
        <v>#DIV/0!</v>
      </c>
      <c r="L47" s="20" t="e">
        <f t="shared" si="5"/>
        <v>#DIV/0!</v>
      </c>
      <c r="M47" s="20" t="e">
        <f t="shared" si="6"/>
        <v>#DIV/0!</v>
      </c>
    </row>
    <row r="48" spans="1:13" s="12" customFormat="1" ht="14" hidden="1" x14ac:dyDescent="0.15">
      <c r="A48" s="12" t="s">
        <v>5</v>
      </c>
      <c r="C48" s="12">
        <v>0</v>
      </c>
      <c r="D48" s="12">
        <v>0</v>
      </c>
      <c r="E48" s="12">
        <f t="shared" si="7"/>
        <v>0</v>
      </c>
      <c r="F48" s="12">
        <v>4.5833453146224343</v>
      </c>
      <c r="G48" s="12">
        <f t="shared" si="0"/>
        <v>0</v>
      </c>
      <c r="H48" s="12">
        <f t="shared" si="1"/>
        <v>0</v>
      </c>
      <c r="I48" s="12">
        <f t="shared" si="2"/>
        <v>0</v>
      </c>
      <c r="J48" s="12" t="e">
        <f t="shared" si="3"/>
        <v>#DIV/0!</v>
      </c>
      <c r="K48" s="12" t="e">
        <f t="shared" si="4"/>
        <v>#DIV/0!</v>
      </c>
      <c r="L48" s="20" t="e">
        <f t="shared" si="5"/>
        <v>#DIV/0!</v>
      </c>
      <c r="M48" s="20" t="e">
        <f t="shared" si="6"/>
        <v>#DIV/0!</v>
      </c>
    </row>
    <row r="49" spans="1:15" s="12" customFormat="1" ht="14" hidden="1" x14ac:dyDescent="0.15">
      <c r="A49" s="12" t="s">
        <v>6</v>
      </c>
      <c r="C49" s="12">
        <v>-3.7081659257666426E-2</v>
      </c>
      <c r="D49" s="12">
        <v>-4.3465281442423889E-5</v>
      </c>
      <c r="E49" s="12">
        <f t="shared" si="7"/>
        <v>3.7038193976224001E-2</v>
      </c>
      <c r="F49" s="12">
        <v>4.5833453146224343</v>
      </c>
      <c r="G49" s="12">
        <f t="shared" si="0"/>
        <v>8.0810393792629005E-3</v>
      </c>
      <c r="H49" s="12">
        <f t="shared" si="1"/>
        <v>1.8519096988112001E-2</v>
      </c>
      <c r="I49" s="12">
        <f t="shared" si="2"/>
        <v>-1.8562562269554425E-2</v>
      </c>
      <c r="J49" s="12">
        <f t="shared" si="3"/>
        <v>-0.99765844387152769</v>
      </c>
      <c r="K49" s="12">
        <f t="shared" si="4"/>
        <v>-8.0621171719799621E-3</v>
      </c>
      <c r="L49" s="20">
        <f t="shared" si="5"/>
        <v>0.99193788282802009</v>
      </c>
      <c r="M49" s="20">
        <f t="shared" si="6"/>
        <v>1.0080621171719799</v>
      </c>
    </row>
    <row r="50" spans="1:15" s="12" customFormat="1" ht="14" hidden="1" x14ac:dyDescent="0.15">
      <c r="A50" s="12" t="s">
        <v>7</v>
      </c>
      <c r="C50" s="12" t="s">
        <v>58</v>
      </c>
      <c r="D50" s="12" t="s">
        <v>58</v>
      </c>
      <c r="E50" s="12" t="e">
        <f t="shared" si="7"/>
        <v>#VALUE!</v>
      </c>
      <c r="G50" s="12" t="e">
        <f t="shared" si="0"/>
        <v>#VALUE!</v>
      </c>
      <c r="H50" s="12" t="e">
        <f t="shared" si="1"/>
        <v>#VALUE!</v>
      </c>
      <c r="I50" s="12" t="e">
        <f t="shared" si="2"/>
        <v>#VALUE!</v>
      </c>
      <c r="J50" s="12" t="e">
        <f t="shared" si="3"/>
        <v>#VALUE!</v>
      </c>
      <c r="K50" s="12" t="e">
        <f t="shared" si="4"/>
        <v>#VALUE!</v>
      </c>
      <c r="L50" s="20" t="e">
        <f t="shared" si="5"/>
        <v>#VALUE!</v>
      </c>
      <c r="M50" s="20" t="e">
        <f t="shared" si="6"/>
        <v>#VALUE!</v>
      </c>
    </row>
    <row r="51" spans="1:15" s="12" customFormat="1" ht="14" hidden="1" x14ac:dyDescent="0.15">
      <c r="A51" s="12" t="s">
        <v>8</v>
      </c>
      <c r="C51" s="12">
        <v>-1.2503329406544125E-2</v>
      </c>
      <c r="D51" s="12">
        <v>-3.3216089594982228E-3</v>
      </c>
      <c r="E51" s="12">
        <f t="shared" si="7"/>
        <v>9.1817204470459029E-3</v>
      </c>
      <c r="F51" s="12">
        <v>4.5833453146224343</v>
      </c>
      <c r="G51" s="12">
        <f t="shared" si="0"/>
        <v>2.0032792244025523E-3</v>
      </c>
      <c r="H51" s="12">
        <f t="shared" si="1"/>
        <v>4.5908602235229514E-3</v>
      </c>
      <c r="I51" s="12">
        <f t="shared" si="2"/>
        <v>-7.912469183021173E-3</v>
      </c>
      <c r="J51" s="12">
        <f t="shared" si="3"/>
        <v>-0.58020576350226616</v>
      </c>
      <c r="K51" s="12">
        <f t="shared" si="4"/>
        <v>-1.1623141519027105E-3</v>
      </c>
      <c r="L51" s="20">
        <f t="shared" si="5"/>
        <v>0.99883768584809729</v>
      </c>
      <c r="M51" s="20">
        <f t="shared" si="6"/>
        <v>1.0011623141519028</v>
      </c>
      <c r="O51" s="12">
        <f>0.345+0.038+0.08+0.449+0.03+0.041+0.014</f>
        <v>0.997</v>
      </c>
    </row>
    <row r="52" spans="1:15" s="12" customFormat="1" ht="14" hidden="1" x14ac:dyDescent="0.15">
      <c r="C52" s="12" t="s">
        <v>69</v>
      </c>
      <c r="D52" s="12" t="s">
        <v>70</v>
      </c>
      <c r="E52" s="12" t="e">
        <f t="shared" si="7"/>
        <v>#VALUE!</v>
      </c>
      <c r="G52" s="12" t="e">
        <f t="shared" si="0"/>
        <v>#VALUE!</v>
      </c>
      <c r="H52" s="12" t="e">
        <f t="shared" si="1"/>
        <v>#VALUE!</v>
      </c>
      <c r="I52" s="12" t="e">
        <f t="shared" si="2"/>
        <v>#VALUE!</v>
      </c>
      <c r="J52" s="12" t="e">
        <f t="shared" si="3"/>
        <v>#VALUE!</v>
      </c>
      <c r="K52" s="12" t="e">
        <f t="shared" si="4"/>
        <v>#VALUE!</v>
      </c>
      <c r="L52" s="20" t="e">
        <f t="shared" si="5"/>
        <v>#VALUE!</v>
      </c>
      <c r="M52" s="20" t="e">
        <f t="shared" si="6"/>
        <v>#VALUE!</v>
      </c>
    </row>
    <row r="53" spans="1:15" s="12" customFormat="1" ht="14" hidden="1" x14ac:dyDescent="0.15">
      <c r="A53" s="12" t="s">
        <v>1</v>
      </c>
      <c r="C53" s="12">
        <v>-8.1467434689241919E-2</v>
      </c>
      <c r="D53" s="12">
        <v>0</v>
      </c>
      <c r="E53" s="12">
        <f t="shared" si="7"/>
        <v>8.1467434689241919E-2</v>
      </c>
      <c r="F53" s="12">
        <f>E53+E54+E55+E56+E58+E60</f>
        <v>6.0811477978227293</v>
      </c>
      <c r="G53" s="12">
        <f t="shared" si="0"/>
        <v>1.3396720059724613E-2</v>
      </c>
      <c r="H53" s="12">
        <f t="shared" si="1"/>
        <v>4.0733717344620959E-2</v>
      </c>
      <c r="I53" s="12">
        <f t="shared" si="2"/>
        <v>-4.0733717344620959E-2</v>
      </c>
      <c r="J53" s="12">
        <f t="shared" si="3"/>
        <v>-1</v>
      </c>
      <c r="K53" s="12">
        <f t="shared" si="4"/>
        <v>-1.3396720059724613E-2</v>
      </c>
      <c r="L53" s="20">
        <f t="shared" si="5"/>
        <v>0.98660327994027541</v>
      </c>
      <c r="M53" s="20">
        <f t="shared" si="6"/>
        <v>1.0133967200597247</v>
      </c>
    </row>
    <row r="54" spans="1:15" s="12" customFormat="1" ht="14" hidden="1" x14ac:dyDescent="0.15">
      <c r="A54" s="12" t="s">
        <v>2</v>
      </c>
      <c r="C54" s="12">
        <v>-2.8129567336772003E-3</v>
      </c>
      <c r="D54" s="12">
        <v>0</v>
      </c>
      <c r="E54" s="12">
        <f t="shared" si="7"/>
        <v>2.8129567336772003E-3</v>
      </c>
      <c r="F54" s="12">
        <v>6.0811477978227293</v>
      </c>
      <c r="G54" s="12">
        <f t="shared" si="0"/>
        <v>4.625700323686164E-4</v>
      </c>
      <c r="H54" s="12">
        <f t="shared" si="1"/>
        <v>1.4064783668386001E-3</v>
      </c>
      <c r="I54" s="12">
        <f t="shared" si="2"/>
        <v>-1.4064783668386001E-3</v>
      </c>
      <c r="J54" s="12">
        <f t="shared" si="3"/>
        <v>-1</v>
      </c>
      <c r="K54" s="12">
        <f t="shared" si="4"/>
        <v>-4.625700323686164E-4</v>
      </c>
      <c r="L54" s="20">
        <f t="shared" si="5"/>
        <v>0.9995374299676314</v>
      </c>
      <c r="M54" s="20">
        <f t="shared" si="6"/>
        <v>1.0004625700323686</v>
      </c>
    </row>
    <row r="55" spans="1:15" s="12" customFormat="1" ht="14" hidden="1" x14ac:dyDescent="0.15">
      <c r="A55" s="12" t="s">
        <v>3</v>
      </c>
      <c r="C55" s="12">
        <v>-5.937072164721628</v>
      </c>
      <c r="D55" s="12">
        <v>0</v>
      </c>
      <c r="E55" s="12">
        <f t="shared" si="7"/>
        <v>5.937072164721628</v>
      </c>
      <c r="F55" s="12">
        <v>6.0811477978227293</v>
      </c>
      <c r="G55" s="12">
        <f t="shared" si="0"/>
        <v>0.97630782248826686</v>
      </c>
      <c r="H55" s="12">
        <f t="shared" si="1"/>
        <v>2.968536082360814</v>
      </c>
      <c r="I55" s="12">
        <f t="shared" si="2"/>
        <v>-2.968536082360814</v>
      </c>
      <c r="J55" s="12">
        <f t="shared" si="3"/>
        <v>-1</v>
      </c>
      <c r="K55" s="12">
        <f t="shared" si="4"/>
        <v>-0.97630782248826686</v>
      </c>
      <c r="L55" s="20">
        <f t="shared" si="5"/>
        <v>2.3692177511733137E-2</v>
      </c>
      <c r="M55" s="20">
        <f t="shared" si="6"/>
        <v>1.9763078224882669</v>
      </c>
    </row>
    <row r="56" spans="1:15" s="12" customFormat="1" ht="14" hidden="1" x14ac:dyDescent="0.15">
      <c r="A56" s="12" t="s">
        <v>4</v>
      </c>
      <c r="C56" s="12">
        <v>-5.9392074155348091E-6</v>
      </c>
      <c r="D56" s="12">
        <v>0</v>
      </c>
      <c r="E56" s="12">
        <f t="shared" si="7"/>
        <v>5.9392074155348091E-6</v>
      </c>
      <c r="F56" s="12">
        <v>6.0811477978227293</v>
      </c>
      <c r="G56" s="12">
        <f t="shared" si="0"/>
        <v>9.7665894876971415E-7</v>
      </c>
      <c r="H56" s="12">
        <f t="shared" si="1"/>
        <v>2.9696037077674046E-6</v>
      </c>
      <c r="I56" s="12">
        <f t="shared" si="2"/>
        <v>-2.9696037077674046E-6</v>
      </c>
      <c r="J56" s="12">
        <f t="shared" si="3"/>
        <v>-1</v>
      </c>
      <c r="K56" s="12">
        <f t="shared" si="4"/>
        <v>-9.7665894876971415E-7</v>
      </c>
      <c r="L56" s="20">
        <f t="shared" si="5"/>
        <v>0.99999902334105129</v>
      </c>
      <c r="M56" s="20">
        <f t="shared" si="6"/>
        <v>1.0000009766589488</v>
      </c>
    </row>
    <row r="57" spans="1:15" s="12" customFormat="1" ht="14" hidden="1" x14ac:dyDescent="0.15">
      <c r="A57" s="12" t="s">
        <v>5</v>
      </c>
      <c r="C57" s="12">
        <v>0</v>
      </c>
      <c r="D57" s="12">
        <v>0</v>
      </c>
      <c r="E57" s="12">
        <f t="shared" si="7"/>
        <v>0</v>
      </c>
      <c r="F57" s="12">
        <v>6.0811477978227293</v>
      </c>
      <c r="G57" s="12">
        <f t="shared" si="0"/>
        <v>0</v>
      </c>
      <c r="H57" s="12">
        <f t="shared" si="1"/>
        <v>0</v>
      </c>
      <c r="I57" s="12">
        <f t="shared" si="2"/>
        <v>0</v>
      </c>
      <c r="J57" s="12" t="e">
        <f t="shared" si="3"/>
        <v>#DIV/0!</v>
      </c>
      <c r="K57" s="12" t="e">
        <f t="shared" si="4"/>
        <v>#DIV/0!</v>
      </c>
      <c r="L57" s="20" t="e">
        <f t="shared" si="5"/>
        <v>#DIV/0!</v>
      </c>
      <c r="M57" s="20" t="e">
        <f t="shared" si="6"/>
        <v>#DIV/0!</v>
      </c>
    </row>
    <row r="58" spans="1:15" s="12" customFormat="1" ht="14" hidden="1" x14ac:dyDescent="0.15">
      <c r="A58" s="12" t="s">
        <v>6</v>
      </c>
      <c r="C58" s="12">
        <v>-4.9225311558560518E-2</v>
      </c>
      <c r="D58" s="12">
        <v>-7.6536445696517453E-5</v>
      </c>
      <c r="E58" s="12">
        <f t="shared" si="7"/>
        <v>4.9148775112864002E-2</v>
      </c>
      <c r="F58" s="12">
        <v>6.0811477978227293</v>
      </c>
      <c r="G58" s="12">
        <f t="shared" si="0"/>
        <v>8.0821543476481596E-3</v>
      </c>
      <c r="H58" s="12">
        <f t="shared" si="1"/>
        <v>2.4574387556432001E-2</v>
      </c>
      <c r="I58" s="12">
        <f t="shared" si="2"/>
        <v>-2.4650924002128517E-2</v>
      </c>
      <c r="J58" s="12">
        <f t="shared" si="3"/>
        <v>-0.99689518958032131</v>
      </c>
      <c r="K58" s="12">
        <f t="shared" si="4"/>
        <v>-8.0570607906161294E-3</v>
      </c>
      <c r="L58" s="20">
        <f t="shared" si="5"/>
        <v>0.99194293920938392</v>
      </c>
      <c r="M58" s="20">
        <f t="shared" si="6"/>
        <v>1.0080570607906161</v>
      </c>
    </row>
    <row r="59" spans="1:15" s="12" customFormat="1" ht="14" hidden="1" x14ac:dyDescent="0.15">
      <c r="A59" s="12" t="s">
        <v>7</v>
      </c>
      <c r="C59" s="12" t="s">
        <v>58</v>
      </c>
      <c r="D59" s="12" t="s">
        <v>58</v>
      </c>
      <c r="E59" s="12" t="e">
        <f t="shared" si="7"/>
        <v>#VALUE!</v>
      </c>
      <c r="G59" s="12" t="e">
        <f t="shared" si="0"/>
        <v>#VALUE!</v>
      </c>
      <c r="H59" s="12" t="e">
        <f t="shared" si="1"/>
        <v>#VALUE!</v>
      </c>
      <c r="I59" s="12" t="e">
        <f t="shared" si="2"/>
        <v>#VALUE!</v>
      </c>
      <c r="J59" s="12" t="e">
        <f t="shared" si="3"/>
        <v>#VALUE!</v>
      </c>
      <c r="K59" s="12" t="e">
        <f t="shared" si="4"/>
        <v>#VALUE!</v>
      </c>
      <c r="L59" s="20" t="e">
        <f t="shared" si="5"/>
        <v>#VALUE!</v>
      </c>
      <c r="M59" s="20" t="e">
        <f t="shared" si="6"/>
        <v>#VALUE!</v>
      </c>
    </row>
    <row r="60" spans="1:15" s="12" customFormat="1" ht="14" hidden="1" x14ac:dyDescent="0.15">
      <c r="A60" s="12" t="s">
        <v>8</v>
      </c>
      <c r="C60" s="12">
        <v>-1.6652976702278281E-2</v>
      </c>
      <c r="D60" s="12">
        <v>-6.0124493443762337E-3</v>
      </c>
      <c r="E60" s="12">
        <f t="shared" si="7"/>
        <v>1.0640527357902047E-2</v>
      </c>
      <c r="F60" s="12">
        <v>6.0811477978227293</v>
      </c>
      <c r="G60" s="12">
        <f t="shared" si="0"/>
        <v>1.7497564130429029E-3</v>
      </c>
      <c r="H60" s="12">
        <f t="shared" si="1"/>
        <v>5.3202636789510234E-3</v>
      </c>
      <c r="I60" s="12">
        <f t="shared" si="2"/>
        <v>-1.1332713023327258E-2</v>
      </c>
      <c r="J60" s="12">
        <f t="shared" si="3"/>
        <v>-0.46946072560028584</v>
      </c>
      <c r="K60" s="12">
        <f t="shared" si="4"/>
        <v>-8.2144191529087468E-4</v>
      </c>
      <c r="L60" s="20">
        <f t="shared" si="5"/>
        <v>0.99917855808470912</v>
      </c>
      <c r="M60" s="20">
        <f t="shared" si="6"/>
        <v>1.0008214419152908</v>
      </c>
    </row>
    <row r="61" spans="1:15" s="12" customFormat="1" ht="14" hidden="1" x14ac:dyDescent="0.15">
      <c r="C61" s="12" t="s">
        <v>71</v>
      </c>
      <c r="D61" s="12" t="s">
        <v>72</v>
      </c>
      <c r="E61" s="12" t="e">
        <f t="shared" si="7"/>
        <v>#VALUE!</v>
      </c>
      <c r="G61" s="12" t="e">
        <f t="shared" si="0"/>
        <v>#VALUE!</v>
      </c>
      <c r="H61" s="12" t="e">
        <f t="shared" si="1"/>
        <v>#VALUE!</v>
      </c>
      <c r="I61" s="12" t="e">
        <f t="shared" si="2"/>
        <v>#VALUE!</v>
      </c>
      <c r="J61" s="12" t="e">
        <f t="shared" si="3"/>
        <v>#VALUE!</v>
      </c>
      <c r="K61" s="12" t="e">
        <f t="shared" si="4"/>
        <v>#VALUE!</v>
      </c>
      <c r="L61" s="20" t="e">
        <f t="shared" si="5"/>
        <v>#VALUE!</v>
      </c>
      <c r="M61" s="20" t="e">
        <f t="shared" si="6"/>
        <v>#VALUE!</v>
      </c>
    </row>
    <row r="62" spans="1:15" s="12" customFormat="1" ht="14" hidden="1" x14ac:dyDescent="0.15">
      <c r="A62" s="12" t="s">
        <v>1</v>
      </c>
      <c r="C62" s="12">
        <v>-0.10241205462240315</v>
      </c>
      <c r="D62" s="12">
        <v>0</v>
      </c>
      <c r="E62" s="12">
        <f t="shared" si="7"/>
        <v>0.10241205462240315</v>
      </c>
      <c r="F62" s="12">
        <f>E62+E63+E64+E65+E67+E69</f>
        <v>7.5785391259497326</v>
      </c>
      <c r="G62" s="12">
        <f t="shared" si="0"/>
        <v>1.351342955685658E-2</v>
      </c>
      <c r="H62" s="12">
        <f t="shared" si="1"/>
        <v>5.1206027311201573E-2</v>
      </c>
      <c r="I62" s="12">
        <f t="shared" si="2"/>
        <v>-5.1206027311201573E-2</v>
      </c>
      <c r="J62" s="12">
        <f t="shared" si="3"/>
        <v>-1</v>
      </c>
      <c r="K62" s="12">
        <f t="shared" si="4"/>
        <v>-1.351342955685658E-2</v>
      </c>
      <c r="L62" s="20">
        <f t="shared" si="5"/>
        <v>0.98648657044314347</v>
      </c>
      <c r="M62" s="20">
        <f t="shared" si="6"/>
        <v>1.0135134295568566</v>
      </c>
    </row>
    <row r="63" spans="1:15" s="12" customFormat="1" ht="14" hidden="1" x14ac:dyDescent="0.15">
      <c r="A63" s="12" t="s">
        <v>2</v>
      </c>
      <c r="C63" s="12">
        <v>-3.5060877563492E-3</v>
      </c>
      <c r="D63" s="12">
        <v>0</v>
      </c>
      <c r="E63" s="12">
        <f t="shared" si="7"/>
        <v>3.5060877563492E-3</v>
      </c>
      <c r="F63" s="12">
        <v>7.5785391259497326</v>
      </c>
      <c r="G63" s="12">
        <f t="shared" si="0"/>
        <v>4.6263372110120522E-4</v>
      </c>
      <c r="H63" s="12">
        <f t="shared" si="1"/>
        <v>1.7530438781746E-3</v>
      </c>
      <c r="I63" s="12">
        <f t="shared" si="2"/>
        <v>-1.7530438781746E-3</v>
      </c>
      <c r="J63" s="12">
        <f t="shared" si="3"/>
        <v>-1</v>
      </c>
      <c r="K63" s="12">
        <f t="shared" si="4"/>
        <v>-4.6263372110120522E-4</v>
      </c>
      <c r="L63" s="20">
        <f t="shared" si="5"/>
        <v>0.99953736627889878</v>
      </c>
      <c r="M63" s="20">
        <f t="shared" si="6"/>
        <v>1.0004626337211011</v>
      </c>
    </row>
    <row r="64" spans="1:15" s="12" customFormat="1" ht="14" hidden="1" x14ac:dyDescent="0.15">
      <c r="A64" s="12" t="s">
        <v>3</v>
      </c>
      <c r="C64" s="12">
        <v>-7.4000057576715177</v>
      </c>
      <c r="D64" s="12">
        <v>0</v>
      </c>
      <c r="E64" s="12">
        <f t="shared" si="7"/>
        <v>7.4000057576715177</v>
      </c>
      <c r="F64" s="12">
        <v>7.5785391259497326</v>
      </c>
      <c r="G64" s="12">
        <f t="shared" si="0"/>
        <v>0.97644224496157872</v>
      </c>
      <c r="H64" s="12">
        <f t="shared" si="1"/>
        <v>3.7000028788357588</v>
      </c>
      <c r="I64" s="12">
        <f t="shared" si="2"/>
        <v>-3.7000028788357588</v>
      </c>
      <c r="J64" s="12">
        <f t="shared" si="3"/>
        <v>-1</v>
      </c>
      <c r="K64" s="12">
        <f t="shared" si="4"/>
        <v>-0.97644224496157872</v>
      </c>
      <c r="L64" s="20">
        <f t="shared" si="5"/>
        <v>2.355775503842128E-2</v>
      </c>
      <c r="M64" s="20">
        <f t="shared" si="6"/>
        <v>1.9764422449615786</v>
      </c>
    </row>
    <row r="65" spans="1:13" s="12" customFormat="1" ht="14" hidden="1" x14ac:dyDescent="0.15">
      <c r="A65" s="12" t="s">
        <v>4</v>
      </c>
      <c r="C65" s="12">
        <v>-1.7138507331140078E-5</v>
      </c>
      <c r="D65" s="12">
        <v>0</v>
      </c>
      <c r="E65" s="12">
        <f t="shared" si="7"/>
        <v>1.7138507331140078E-5</v>
      </c>
      <c r="F65" s="12">
        <v>7.5785391259497326</v>
      </c>
      <c r="G65" s="12">
        <f t="shared" si="0"/>
        <v>2.2614526422983007E-6</v>
      </c>
      <c r="H65" s="12">
        <f t="shared" si="1"/>
        <v>8.569253665570039E-6</v>
      </c>
      <c r="I65" s="12">
        <f t="shared" si="2"/>
        <v>-8.569253665570039E-6</v>
      </c>
      <c r="J65" s="12">
        <f t="shared" si="3"/>
        <v>-1</v>
      </c>
      <c r="K65" s="12">
        <f t="shared" si="4"/>
        <v>-2.2614526422983007E-6</v>
      </c>
      <c r="L65" s="20">
        <f t="shared" si="5"/>
        <v>0.99999773854735774</v>
      </c>
      <c r="M65" s="20">
        <f t="shared" si="6"/>
        <v>1.0000022614526423</v>
      </c>
    </row>
    <row r="66" spans="1:13" s="12" customFormat="1" ht="14" hidden="1" x14ac:dyDescent="0.15">
      <c r="A66" s="12" t="s">
        <v>5</v>
      </c>
      <c r="C66" s="12">
        <v>0</v>
      </c>
      <c r="D66" s="12">
        <v>0</v>
      </c>
      <c r="E66" s="12">
        <f t="shared" si="7"/>
        <v>0</v>
      </c>
      <c r="F66" s="12">
        <v>7.5785391259497326</v>
      </c>
      <c r="G66" s="12">
        <f t="shared" si="0"/>
        <v>0</v>
      </c>
      <c r="H66" s="12">
        <f t="shared" si="1"/>
        <v>0</v>
      </c>
      <c r="I66" s="12">
        <f t="shared" si="2"/>
        <v>0</v>
      </c>
      <c r="J66" s="12" t="e">
        <f t="shared" si="3"/>
        <v>#DIV/0!</v>
      </c>
      <c r="K66" s="12" t="e">
        <f t="shared" si="4"/>
        <v>#DIV/0!</v>
      </c>
      <c r="L66" s="20" t="e">
        <f t="shared" si="5"/>
        <v>#DIV/0!</v>
      </c>
      <c r="M66" s="20" t="e">
        <f t="shared" si="6"/>
        <v>#DIV/0!</v>
      </c>
    </row>
    <row r="67" spans="1:13" s="12" customFormat="1" ht="14" hidden="1" x14ac:dyDescent="0.15">
      <c r="A67" s="12" t="s">
        <v>6</v>
      </c>
      <c r="C67" s="12">
        <v>-6.1378257863460448E-2</v>
      </c>
      <c r="D67" s="12">
        <v>-1.1890161395644521E-4</v>
      </c>
      <c r="E67" s="12">
        <f t="shared" si="7"/>
        <v>6.1259356249504002E-2</v>
      </c>
      <c r="F67" s="12">
        <v>7.5785391259497326</v>
      </c>
      <c r="G67" s="12">
        <f t="shared" si="0"/>
        <v>8.0832671351851147E-3</v>
      </c>
      <c r="H67" s="12">
        <f t="shared" si="1"/>
        <v>3.0629678124752001E-2</v>
      </c>
      <c r="I67" s="12">
        <f t="shared" si="2"/>
        <v>-3.0748579738708447E-2</v>
      </c>
      <c r="J67" s="12">
        <f t="shared" si="3"/>
        <v>-0.99613310224514973</v>
      </c>
      <c r="K67" s="12">
        <f t="shared" si="4"/>
        <v>-8.0520099676482122E-3</v>
      </c>
      <c r="L67" s="20">
        <f t="shared" si="5"/>
        <v>0.99194799003235179</v>
      </c>
      <c r="M67" s="20">
        <f t="shared" si="6"/>
        <v>1.0080520099676482</v>
      </c>
    </row>
    <row r="68" spans="1:13" s="12" customFormat="1" ht="14" hidden="1" x14ac:dyDescent="0.15">
      <c r="A68" s="12" t="s">
        <v>7</v>
      </c>
      <c r="C68" s="12" t="s">
        <v>58</v>
      </c>
      <c r="D68" s="12" t="s">
        <v>58</v>
      </c>
      <c r="E68" s="12" t="e">
        <f t="shared" si="7"/>
        <v>#VALUE!</v>
      </c>
      <c r="G68" s="12" t="e">
        <f t="shared" si="0"/>
        <v>#VALUE!</v>
      </c>
      <c r="H68" s="12" t="e">
        <f t="shared" si="1"/>
        <v>#VALUE!</v>
      </c>
      <c r="I68" s="12" t="e">
        <f t="shared" si="2"/>
        <v>#VALUE!</v>
      </c>
      <c r="J68" s="12" t="e">
        <f t="shared" si="3"/>
        <v>#VALUE!</v>
      </c>
      <c r="K68" s="12" t="e">
        <f t="shared" si="4"/>
        <v>#VALUE!</v>
      </c>
      <c r="L68" s="20" t="e">
        <f t="shared" si="5"/>
        <v>#VALUE!</v>
      </c>
      <c r="M68" s="20" t="e">
        <f t="shared" si="6"/>
        <v>#VALUE!</v>
      </c>
    </row>
    <row r="69" spans="1:13" s="12" customFormat="1" ht="14" hidden="1" x14ac:dyDescent="0.15">
      <c r="A69" s="12" t="s">
        <v>8</v>
      </c>
      <c r="C69" s="12">
        <v>-2.0832865575343175E-2</v>
      </c>
      <c r="D69" s="12">
        <v>-9.4941344327164195E-3</v>
      </c>
      <c r="E69" s="12">
        <f t="shared" si="7"/>
        <v>1.1338731142626755E-2</v>
      </c>
      <c r="F69" s="12">
        <v>7.5785391259497326</v>
      </c>
      <c r="G69" s="12">
        <f t="shared" si="0"/>
        <v>1.4961631726359663E-3</v>
      </c>
      <c r="H69" s="12">
        <f t="shared" si="1"/>
        <v>5.6693655713133777E-3</v>
      </c>
      <c r="I69" s="12">
        <f t="shared" si="2"/>
        <v>-1.5163500004029797E-2</v>
      </c>
      <c r="J69" s="12">
        <f t="shared" si="3"/>
        <v>-0.37388238663941092</v>
      </c>
      <c r="K69" s="12">
        <f t="shared" si="4"/>
        <v>-5.5938905778712804E-4</v>
      </c>
      <c r="L69" s="20">
        <f t="shared" si="5"/>
        <v>0.99944061094221293</v>
      </c>
      <c r="M69" s="20">
        <f t="shared" si="6"/>
        <v>1.0005593890577871</v>
      </c>
    </row>
    <row r="70" spans="1:13" s="12" customFormat="1" ht="14" hidden="1" x14ac:dyDescent="0.15">
      <c r="C70" s="12" t="s">
        <v>73</v>
      </c>
      <c r="D70" s="12" t="s">
        <v>74</v>
      </c>
      <c r="E70" s="12" t="e">
        <f t="shared" si="7"/>
        <v>#VALUE!</v>
      </c>
      <c r="G70" s="12" t="e">
        <f t="shared" si="0"/>
        <v>#VALUE!</v>
      </c>
      <c r="H70" s="12" t="e">
        <f t="shared" si="1"/>
        <v>#VALUE!</v>
      </c>
      <c r="I70" s="12" t="e">
        <f t="shared" si="2"/>
        <v>#VALUE!</v>
      </c>
      <c r="J70" s="12" t="e">
        <f t="shared" si="3"/>
        <v>#VALUE!</v>
      </c>
      <c r="K70" s="12" t="e">
        <f t="shared" si="4"/>
        <v>#VALUE!</v>
      </c>
      <c r="L70" s="20" t="e">
        <f t="shared" si="5"/>
        <v>#VALUE!</v>
      </c>
      <c r="M70" s="20" t="e">
        <f t="shared" si="6"/>
        <v>#VALUE!</v>
      </c>
    </row>
    <row r="71" spans="1:13" s="12" customFormat="1" ht="14" hidden="1" x14ac:dyDescent="0.15">
      <c r="A71" s="12" t="s">
        <v>1</v>
      </c>
      <c r="C71" s="12">
        <v>-0.12370086251568094</v>
      </c>
      <c r="D71" s="12">
        <v>0</v>
      </c>
      <c r="E71" s="12">
        <f t="shared" si="7"/>
        <v>0.12370086251568094</v>
      </c>
      <c r="F71" s="12">
        <f>E71+E72+E73+E74+E76+E78</f>
        <v>9.0748844446603751</v>
      </c>
      <c r="G71" s="12">
        <f t="shared" si="0"/>
        <v>1.3631122607678604E-2</v>
      </c>
      <c r="H71" s="12">
        <f t="shared" si="1"/>
        <v>6.1850431257840469E-2</v>
      </c>
      <c r="I71" s="12">
        <f t="shared" si="2"/>
        <v>-6.1850431257840469E-2</v>
      </c>
      <c r="J71" s="12">
        <f t="shared" si="3"/>
        <v>-1</v>
      </c>
      <c r="K71" s="12">
        <f t="shared" si="4"/>
        <v>-1.3631122607678604E-2</v>
      </c>
      <c r="L71" s="20">
        <f t="shared" si="5"/>
        <v>0.98636887739232137</v>
      </c>
      <c r="M71" s="20">
        <f t="shared" si="6"/>
        <v>1.0136311226076786</v>
      </c>
    </row>
    <row r="72" spans="1:13" s="12" customFormat="1" ht="14" hidden="1" x14ac:dyDescent="0.15">
      <c r="A72" s="12" t="s">
        <v>2</v>
      </c>
      <c r="C72" s="12">
        <v>-4.1992187790211993E-3</v>
      </c>
      <c r="D72" s="12">
        <v>-5.1229107748254426E-4</v>
      </c>
      <c r="E72" s="12">
        <f t="shared" si="7"/>
        <v>3.6869277015386549E-3</v>
      </c>
      <c r="F72" s="12">
        <v>9.0748844446603751</v>
      </c>
      <c r="G72" s="12">
        <f t="shared" si="0"/>
        <v>4.0627819825386627E-4</v>
      </c>
      <c r="H72" s="12">
        <f t="shared" si="1"/>
        <v>1.8434638507693274E-3</v>
      </c>
      <c r="I72" s="12">
        <f t="shared" si="2"/>
        <v>-2.3557549282518719E-3</v>
      </c>
      <c r="J72" s="12">
        <f t="shared" si="3"/>
        <v>-0.78253634478748657</v>
      </c>
      <c r="K72" s="12">
        <f t="shared" si="4"/>
        <v>-3.1792745622842631E-4</v>
      </c>
      <c r="L72" s="20">
        <f t="shared" si="5"/>
        <v>0.99968207254377162</v>
      </c>
      <c r="M72" s="20">
        <f t="shared" si="6"/>
        <v>1.0003179274562284</v>
      </c>
    </row>
    <row r="73" spans="1:13" s="12" customFormat="1" ht="14" hidden="1" x14ac:dyDescent="0.15">
      <c r="A73" s="12" t="s">
        <v>3</v>
      </c>
      <c r="C73" s="12">
        <v>-8.8629393506214047</v>
      </c>
      <c r="D73" s="12">
        <v>0</v>
      </c>
      <c r="E73" s="12">
        <f t="shared" si="7"/>
        <v>8.8629393506214047</v>
      </c>
      <c r="F73" s="12">
        <v>9.0748844446603751</v>
      </c>
      <c r="G73" s="12">
        <f t="shared" si="0"/>
        <v>0.97664487131142719</v>
      </c>
      <c r="H73" s="12">
        <f t="shared" si="1"/>
        <v>4.4314696753107023</v>
      </c>
      <c r="I73" s="12">
        <f t="shared" si="2"/>
        <v>-4.4314696753107023</v>
      </c>
      <c r="J73" s="12">
        <f t="shared" si="3"/>
        <v>-1</v>
      </c>
      <c r="K73" s="12">
        <f t="shared" si="4"/>
        <v>-0.97664487131142719</v>
      </c>
      <c r="L73" s="20">
        <f t="shared" si="5"/>
        <v>2.3355128688572813E-2</v>
      </c>
      <c r="M73" s="20">
        <f t="shared" si="6"/>
        <v>1.9766448713114273</v>
      </c>
    </row>
    <row r="74" spans="1:13" s="12" customFormat="1" ht="14" hidden="1" x14ac:dyDescent="0.15">
      <c r="A74" s="12" t="s">
        <v>4</v>
      </c>
      <c r="C74" s="12">
        <v>-3.2187233348685977E-5</v>
      </c>
      <c r="D74" s="12">
        <v>0</v>
      </c>
      <c r="E74" s="12">
        <f t="shared" si="7"/>
        <v>3.2187233348685977E-5</v>
      </c>
      <c r="F74" s="12">
        <v>9.0748844446603751</v>
      </c>
      <c r="G74" s="12">
        <f t="shared" si="0"/>
        <v>3.5468477361852042E-6</v>
      </c>
      <c r="H74" s="12">
        <f t="shared" si="1"/>
        <v>1.6093616674342989E-5</v>
      </c>
      <c r="I74" s="12">
        <f t="shared" si="2"/>
        <v>-1.6093616674342989E-5</v>
      </c>
      <c r="J74" s="12">
        <f t="shared" si="3"/>
        <v>-1</v>
      </c>
      <c r="K74" s="12">
        <f t="shared" si="4"/>
        <v>-3.5468477361852042E-6</v>
      </c>
      <c r="L74" s="20">
        <f t="shared" si="5"/>
        <v>0.99999645315226382</v>
      </c>
      <c r="M74" s="20">
        <f t="shared" si="6"/>
        <v>1.0000035468477362</v>
      </c>
    </row>
    <row r="75" spans="1:13" s="12" customFormat="1" ht="14" hidden="1" x14ac:dyDescent="0.15">
      <c r="A75" s="12" t="s">
        <v>5</v>
      </c>
      <c r="C75" s="12">
        <v>0</v>
      </c>
      <c r="D75" s="12">
        <v>0</v>
      </c>
      <c r="E75" s="12">
        <f t="shared" si="7"/>
        <v>0</v>
      </c>
      <c r="F75" s="12">
        <v>9.0748844446603751</v>
      </c>
      <c r="G75" s="12">
        <f t="shared" si="0"/>
        <v>0</v>
      </c>
      <c r="H75" s="12">
        <f t="shared" si="1"/>
        <v>0</v>
      </c>
      <c r="I75" s="12">
        <f t="shared" si="2"/>
        <v>0</v>
      </c>
      <c r="J75" s="12" t="e">
        <f t="shared" si="3"/>
        <v>#DIV/0!</v>
      </c>
      <c r="K75" s="12" t="e">
        <f t="shared" si="4"/>
        <v>#DIV/0!</v>
      </c>
      <c r="L75" s="20" t="e">
        <f t="shared" si="5"/>
        <v>#DIV/0!</v>
      </c>
      <c r="M75" s="20" t="e">
        <f t="shared" si="6"/>
        <v>#DIV/0!</v>
      </c>
    </row>
    <row r="76" spans="1:13" s="12" customFormat="1" ht="14" hidden="1" x14ac:dyDescent="0.15">
      <c r="A76" s="12" t="s">
        <v>6</v>
      </c>
      <c r="C76" s="12">
        <v>-7.35404981723662E-2</v>
      </c>
      <c r="D76" s="12">
        <v>-2.9171338588809289E-4</v>
      </c>
      <c r="E76" s="12">
        <f t="shared" si="7"/>
        <v>7.3248784786478102E-2</v>
      </c>
      <c r="F76" s="12">
        <v>9.0748844446603751</v>
      </c>
      <c r="G76" s="12">
        <f t="shared" si="0"/>
        <v>8.0715942151282586E-3</v>
      </c>
      <c r="H76" s="12">
        <f t="shared" si="1"/>
        <v>3.6624392393239051E-2</v>
      </c>
      <c r="I76" s="12">
        <f t="shared" si="2"/>
        <v>-3.6916105779127149E-2</v>
      </c>
      <c r="J76" s="12">
        <f t="shared" si="3"/>
        <v>-0.99209793720839767</v>
      </c>
      <c r="K76" s="12">
        <f t="shared" si="4"/>
        <v>-8.0078119708119812E-3</v>
      </c>
      <c r="L76" s="20">
        <f t="shared" si="5"/>
        <v>0.99199218802918798</v>
      </c>
      <c r="M76" s="20">
        <f t="shared" si="6"/>
        <v>1.008007811970812</v>
      </c>
    </row>
    <row r="77" spans="1:13" s="12" customFormat="1" ht="14" hidden="1" x14ac:dyDescent="0.15">
      <c r="A77" s="12" t="s">
        <v>7</v>
      </c>
      <c r="C77" s="12" t="s">
        <v>58</v>
      </c>
      <c r="D77" s="12" t="s">
        <v>58</v>
      </c>
      <c r="E77" s="12" t="e">
        <f t="shared" si="7"/>
        <v>#VALUE!</v>
      </c>
      <c r="G77" s="12" t="e">
        <f t="shared" si="0"/>
        <v>#VALUE!</v>
      </c>
      <c r="H77" s="12" t="e">
        <f t="shared" si="1"/>
        <v>#VALUE!</v>
      </c>
      <c r="I77" s="12" t="e">
        <f t="shared" si="2"/>
        <v>#VALUE!</v>
      </c>
      <c r="J77" s="12" t="e">
        <f t="shared" si="3"/>
        <v>#VALUE!</v>
      </c>
      <c r="K77" s="12" t="e">
        <f t="shared" si="4"/>
        <v>#VALUE!</v>
      </c>
      <c r="L77" s="20" t="e">
        <f t="shared" si="5"/>
        <v>#VALUE!</v>
      </c>
      <c r="M77" s="20" t="e">
        <f t="shared" si="6"/>
        <v>#VALUE!</v>
      </c>
    </row>
    <row r="78" spans="1:13" s="12" customFormat="1" ht="14" hidden="1" x14ac:dyDescent="0.15">
      <c r="A78" s="12" t="s">
        <v>8</v>
      </c>
      <c r="C78" s="12">
        <v>-2.5042996025840616E-2</v>
      </c>
      <c r="D78" s="12">
        <v>-1.3766664223917145E-2</v>
      </c>
      <c r="E78" s="12">
        <f t="shared" si="7"/>
        <v>1.1276331801923471E-2</v>
      </c>
      <c r="F78" s="12">
        <v>9.0748844446603751</v>
      </c>
      <c r="G78" s="12">
        <f t="shared" si="0"/>
        <v>1.2425868197758064E-3</v>
      </c>
      <c r="H78" s="12">
        <f t="shared" si="1"/>
        <v>5.6381659009617354E-3</v>
      </c>
      <c r="I78" s="12">
        <f t="shared" si="2"/>
        <v>-1.9404830124878879E-2</v>
      </c>
      <c r="J78" s="12">
        <f t="shared" si="3"/>
        <v>-0.29055476727585772</v>
      </c>
      <c r="K78" s="12">
        <f t="shared" si="4"/>
        <v>-3.6103952424000759E-4</v>
      </c>
      <c r="L78" s="20">
        <f t="shared" si="5"/>
        <v>0.99963896047575995</v>
      </c>
      <c r="M78" s="20">
        <f t="shared" si="6"/>
        <v>1.0003610395242399</v>
      </c>
    </row>
    <row r="79" spans="1:13" s="12" customFormat="1" ht="14" hidden="1" x14ac:dyDescent="0.15">
      <c r="C79" s="12" t="s">
        <v>75</v>
      </c>
      <c r="D79" s="12" t="s">
        <v>76</v>
      </c>
      <c r="E79" s="12" t="e">
        <f t="shared" si="7"/>
        <v>#VALUE!</v>
      </c>
      <c r="G79" s="12" t="e">
        <f t="shared" si="0"/>
        <v>#VALUE!</v>
      </c>
      <c r="H79" s="12" t="e">
        <f t="shared" si="1"/>
        <v>#VALUE!</v>
      </c>
      <c r="I79" s="12" t="e">
        <f t="shared" si="2"/>
        <v>#VALUE!</v>
      </c>
      <c r="J79" s="12" t="e">
        <f t="shared" si="3"/>
        <v>#VALUE!</v>
      </c>
      <c r="K79" s="12" t="e">
        <f t="shared" si="4"/>
        <v>#VALUE!</v>
      </c>
      <c r="L79" s="20" t="e">
        <f t="shared" si="5"/>
        <v>#VALUE!</v>
      </c>
      <c r="M79" s="20" t="e">
        <f t="shared" si="6"/>
        <v>#VALUE!</v>
      </c>
    </row>
    <row r="80" spans="1:13" s="12" customFormat="1" ht="14" hidden="1" x14ac:dyDescent="0.15">
      <c r="A80" s="12" t="s">
        <v>1</v>
      </c>
      <c r="C80" s="12">
        <v>-0.14455262506135635</v>
      </c>
      <c r="D80" s="12">
        <v>-0.13913014441110932</v>
      </c>
      <c r="E80" s="12">
        <f t="shared" si="7"/>
        <v>5.4224806502470302E-3</v>
      </c>
      <c r="F80" s="12">
        <f>E80+E81+E82+E83+E85+E87</f>
        <v>9.985438866383598</v>
      </c>
      <c r="G80" s="12">
        <f t="shared" si="0"/>
        <v>5.4303879106426067E-4</v>
      </c>
      <c r="H80" s="12">
        <f t="shared" si="1"/>
        <v>2.7112403251235151E-3</v>
      </c>
      <c r="I80" s="12">
        <f t="shared" si="2"/>
        <v>-0.14184138473623284</v>
      </c>
      <c r="J80" s="12">
        <f t="shared" si="3"/>
        <v>-1.9114592896602899E-2</v>
      </c>
      <c r="K80" s="12">
        <f t="shared" si="4"/>
        <v>-1.0379965418256743E-5</v>
      </c>
      <c r="L80" s="20">
        <f t="shared" si="5"/>
        <v>0.99998962003458169</v>
      </c>
      <c r="M80" s="20">
        <f t="shared" si="6"/>
        <v>1.0000103799654183</v>
      </c>
    </row>
    <row r="81" spans="1:13" s="12" customFormat="1" ht="14" hidden="1" x14ac:dyDescent="0.15">
      <c r="A81" s="12" t="s">
        <v>2</v>
      </c>
      <c r="C81" s="12">
        <v>-4.6838169049351966E-3</v>
      </c>
      <c r="D81" s="12">
        <v>-4.4198674680687739E-3</v>
      </c>
      <c r="E81" s="12">
        <f t="shared" si="7"/>
        <v>2.6394943686642268E-4</v>
      </c>
      <c r="F81" s="12">
        <v>9.985438866383598</v>
      </c>
      <c r="G81" s="12">
        <f t="shared" si="0"/>
        <v>2.6433433762738221E-5</v>
      </c>
      <c r="H81" s="12">
        <f t="shared" si="1"/>
        <v>1.3197471843321134E-4</v>
      </c>
      <c r="I81" s="12">
        <f t="shared" si="2"/>
        <v>-4.5518421865019853E-3</v>
      </c>
      <c r="J81" s="12">
        <f t="shared" si="3"/>
        <v>-2.89936937674528E-2</v>
      </c>
      <c r="K81" s="12">
        <f t="shared" si="4"/>
        <v>-7.6640288373907961E-7</v>
      </c>
      <c r="L81" s="20">
        <f t="shared" si="5"/>
        <v>0.99999923359711629</v>
      </c>
      <c r="M81" s="20">
        <f t="shared" si="6"/>
        <v>1.0000007664028838</v>
      </c>
    </row>
    <row r="82" spans="1:13" s="12" customFormat="1" ht="14" hidden="1" x14ac:dyDescent="0.15">
      <c r="A82" s="12" t="s">
        <v>3</v>
      </c>
      <c r="C82" s="12">
        <v>-9.885740025084397</v>
      </c>
      <c r="D82" s="12">
        <v>0</v>
      </c>
      <c r="E82" s="12">
        <f t="shared" ref="E82:E87" si="8">D82-C82</f>
        <v>9.885740025084397</v>
      </c>
      <c r="F82" s="12">
        <v>9.985438866383598</v>
      </c>
      <c r="G82" s="12">
        <f t="shared" ref="G82:G87" si="9">E82/F82</f>
        <v>0.99001557741895141</v>
      </c>
      <c r="H82" s="12">
        <f t="shared" ref="H82:H87" si="10">E82/2</f>
        <v>4.9428700125421985</v>
      </c>
      <c r="I82" s="12">
        <f t="shared" ref="I82:I87" si="11">C82+H82</f>
        <v>-4.9428700125421985</v>
      </c>
      <c r="J82" s="12">
        <f t="shared" ref="J82:J87" si="12">H82/I82</f>
        <v>-1</v>
      </c>
      <c r="K82" s="12">
        <f t="shared" ref="K82:K87" si="13">J82*G82</f>
        <v>-0.99001557741895141</v>
      </c>
      <c r="L82" s="20">
        <f t="shared" ref="L82:L87" si="14">1+K82</f>
        <v>9.9844225810485909E-3</v>
      </c>
      <c r="M82" s="20">
        <f t="shared" ref="M82:M87" si="15">1-K82</f>
        <v>1.9900155774189514</v>
      </c>
    </row>
    <row r="83" spans="1:13" s="12" customFormat="1" ht="14" hidden="1" x14ac:dyDescent="0.15">
      <c r="A83" s="12" t="s">
        <v>4</v>
      </c>
      <c r="C83" s="12">
        <v>-1.9531107644504505E-4</v>
      </c>
      <c r="D83" s="12">
        <v>0</v>
      </c>
      <c r="E83" s="12">
        <f t="shared" si="8"/>
        <v>1.9531107644504505E-4</v>
      </c>
      <c r="F83" s="12">
        <v>9.985438866383598</v>
      </c>
      <c r="G83" s="12">
        <f t="shared" si="9"/>
        <v>1.9559588622846418E-5</v>
      </c>
      <c r="H83" s="12">
        <f t="shared" si="10"/>
        <v>9.7655538222522526E-5</v>
      </c>
      <c r="I83" s="12">
        <f t="shared" si="11"/>
        <v>-9.7655538222522526E-5</v>
      </c>
      <c r="J83" s="12">
        <f t="shared" si="12"/>
        <v>-1</v>
      </c>
      <c r="K83" s="12">
        <f t="shared" si="13"/>
        <v>-1.9559588622846418E-5</v>
      </c>
      <c r="L83" s="20">
        <f t="shared" si="14"/>
        <v>0.99998044041137713</v>
      </c>
      <c r="M83" s="20">
        <f t="shared" si="15"/>
        <v>1.0000195595886228</v>
      </c>
    </row>
    <row r="84" spans="1:13" s="12" customFormat="1" ht="14" hidden="1" x14ac:dyDescent="0.15">
      <c r="A84" s="12" t="s">
        <v>5</v>
      </c>
      <c r="C84" s="12">
        <v>0</v>
      </c>
      <c r="D84" s="12">
        <v>0</v>
      </c>
      <c r="E84" s="12">
        <f t="shared" si="8"/>
        <v>0</v>
      </c>
      <c r="F84" s="12">
        <v>9.985438866383598</v>
      </c>
      <c r="G84" s="12">
        <f t="shared" si="9"/>
        <v>0</v>
      </c>
      <c r="H84" s="12">
        <f t="shared" si="10"/>
        <v>0</v>
      </c>
      <c r="I84" s="12">
        <f t="shared" si="11"/>
        <v>0</v>
      </c>
      <c r="J84" s="12" t="e">
        <f t="shared" si="12"/>
        <v>#DIV/0!</v>
      </c>
      <c r="K84" s="12" t="e">
        <f t="shared" si="13"/>
        <v>#DIV/0!</v>
      </c>
      <c r="L84" s="20" t="e">
        <f t="shared" si="14"/>
        <v>#DIV/0!</v>
      </c>
      <c r="M84" s="20" t="e">
        <f t="shared" si="15"/>
        <v>#DIV/0!</v>
      </c>
    </row>
    <row r="85" spans="1:13" s="12" customFormat="1" ht="14" hidden="1" x14ac:dyDescent="0.15">
      <c r="A85" s="12" t="s">
        <v>6</v>
      </c>
      <c r="C85" s="12">
        <v>-8.2049171161397177E-2</v>
      </c>
      <c r="D85" s="12">
        <v>-2.119858303380145E-4</v>
      </c>
      <c r="E85" s="12">
        <f t="shared" si="8"/>
        <v>8.1837185331059159E-2</v>
      </c>
      <c r="F85" s="12">
        <v>9.985438866383598</v>
      </c>
      <c r="G85" s="12">
        <f t="shared" si="9"/>
        <v>8.195652331973861E-3</v>
      </c>
      <c r="H85" s="12">
        <f>E85/2</f>
        <v>4.091859266552958E-2</v>
      </c>
      <c r="I85" s="12">
        <f t="shared" si="11"/>
        <v>-4.1130578495867598E-2</v>
      </c>
      <c r="J85" s="12">
        <f t="shared" si="12"/>
        <v>-0.99484602847588643</v>
      </c>
      <c r="K85" s="12">
        <f t="shared" si="13"/>
        <v>-8.1534121732333327E-3</v>
      </c>
      <c r="L85" s="20">
        <f t="shared" si="14"/>
        <v>0.99184658782676671</v>
      </c>
      <c r="M85" s="20">
        <f t="shared" si="15"/>
        <v>1.0081534121732334</v>
      </c>
    </row>
    <row r="86" spans="1:13" s="12" customFormat="1" ht="14" hidden="1" x14ac:dyDescent="0.15">
      <c r="A86" s="12" t="s">
        <v>7</v>
      </c>
      <c r="C86" s="12" t="s">
        <v>58</v>
      </c>
      <c r="D86" s="12" t="s">
        <v>58</v>
      </c>
      <c r="E86" s="12" t="e">
        <f t="shared" si="8"/>
        <v>#VALUE!</v>
      </c>
      <c r="G86" s="12" t="e">
        <f t="shared" si="9"/>
        <v>#VALUE!</v>
      </c>
      <c r="H86" s="12" t="e">
        <f t="shared" si="10"/>
        <v>#VALUE!</v>
      </c>
      <c r="I86" s="12" t="e">
        <f t="shared" si="11"/>
        <v>#VALUE!</v>
      </c>
      <c r="J86" s="12" t="e">
        <f t="shared" si="12"/>
        <v>#VALUE!</v>
      </c>
      <c r="K86" s="12" t="e">
        <f t="shared" si="13"/>
        <v>#VALUE!</v>
      </c>
      <c r="L86" s="20" t="e">
        <f t="shared" si="14"/>
        <v>#VALUE!</v>
      </c>
      <c r="M86" s="20" t="e">
        <f t="shared" si="15"/>
        <v>#VALUE!</v>
      </c>
    </row>
    <row r="87" spans="1:13" s="12" customFormat="1" ht="14" hidden="1" x14ac:dyDescent="0.15">
      <c r="A87" s="12" t="s">
        <v>8</v>
      </c>
      <c r="C87" s="12">
        <v>-2.9185347298227065E-2</v>
      </c>
      <c r="D87" s="12">
        <v>-1.7205432493643015E-2</v>
      </c>
      <c r="E87" s="12">
        <f t="shared" si="8"/>
        <v>1.197991480458405E-2</v>
      </c>
      <c r="F87" s="12">
        <v>9.985438866383598</v>
      </c>
      <c r="G87" s="12">
        <f t="shared" si="9"/>
        <v>1.1997384356249919E-3</v>
      </c>
      <c r="H87" s="12">
        <f t="shared" si="10"/>
        <v>5.989957402292025E-3</v>
      </c>
      <c r="I87" s="12">
        <f t="shared" si="11"/>
        <v>-2.3195389895935038E-2</v>
      </c>
      <c r="J87" s="12">
        <f t="shared" si="12"/>
        <v>-0.25823913411956734</v>
      </c>
      <c r="K87" s="12">
        <f t="shared" si="13"/>
        <v>-3.0981941478576218E-4</v>
      </c>
      <c r="L87" s="20">
        <f t="shared" si="14"/>
        <v>0.99969018058521419</v>
      </c>
      <c r="M87" s="20">
        <f t="shared" si="15"/>
        <v>1.0003098194147857</v>
      </c>
    </row>
    <row r="88" spans="1:13" s="12" customFormat="1" ht="14" x14ac:dyDescent="0.15">
      <c r="L88" s="20"/>
      <c r="M88" s="20"/>
    </row>
    <row r="89" spans="1:13" s="12" customFormat="1" ht="14" x14ac:dyDescent="0.15">
      <c r="L89" s="20"/>
      <c r="M89" s="20"/>
    </row>
    <row r="90" spans="1:13" s="7" customFormat="1" x14ac:dyDescent="0.2">
      <c r="L90" s="10"/>
      <c r="M90" s="10"/>
    </row>
    <row r="91" spans="1:13" s="7" customFormat="1" x14ac:dyDescent="0.2">
      <c r="L91" s="10"/>
      <c r="M91" s="10"/>
    </row>
    <row r="92" spans="1:13" s="7" customFormat="1" x14ac:dyDescent="0.2">
      <c r="L92" s="10"/>
      <c r="M92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lipid</vt:lpstr>
      <vt:lpstr>protein</vt:lpstr>
      <vt:lpstr>carbohydrates</vt:lpstr>
      <vt:lpstr>ion</vt:lpstr>
      <vt:lpstr>co factor</vt:lpstr>
      <vt:lpstr>biomass</vt:lpstr>
      <vt:lpstr>biomass MCM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</dc:creator>
  <cp:lastModifiedBy>Microsoft Office User</cp:lastModifiedBy>
  <dcterms:created xsi:type="dcterms:W3CDTF">2023-06-01T19:43:44Z</dcterms:created>
  <dcterms:modified xsi:type="dcterms:W3CDTF">2023-08-20T18:26:29Z</dcterms:modified>
</cp:coreProperties>
</file>