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officenationalstatistics-my.sharepoint.com/personal/aly_sizer_ext_ons_gov_uk/Documents/UCL_work/UCL_Repository/"/>
    </mc:Choice>
  </mc:AlternateContent>
  <xr:revisionPtr revIDLastSave="0" documentId="8_{61819E49-D0A0-4483-A78F-EA859B46EFBD}" xr6:coauthVersionLast="47" xr6:coauthVersionMax="47" xr10:uidLastSave="{00000000-0000-0000-0000-000000000000}"/>
  <bookViews>
    <workbookView xWindow="1152" yWindow="1152" windowWidth="20052" windowHeight="9960" xr2:uid="{00000000-000D-0000-FFFF-FFFF00000000}"/>
  </bookViews>
  <sheets>
    <sheet name="Cross-sectional Study" sheetId="2" r:id="rId1"/>
    <sheet name="Longitudinal study" sheetId="3" r:id="rId2"/>
    <sheet name="Events study" sheetId="4" r:id="rId3"/>
    <sheet name="Special cases and exclusions" sheetId="1" r:id="rId4"/>
  </sheets>
  <definedNames>
    <definedName name="_xlnm.Print_Area" localSheetId="2">'Events study'!$A$3:$G$77</definedName>
    <definedName name="_xlnm.Print_Area" localSheetId="1">'Longitudinal study'!$A$3:$G$62</definedName>
    <definedName name="_xlnm.Print_Area" localSheetId="3">'Special cases and exclusions'!$A$3:$E$23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3" l="1"/>
  <c r="B46" i="4" l="1"/>
  <c r="E35" i="4"/>
  <c r="C37" i="4"/>
  <c r="E75" i="4"/>
  <c r="D75" i="4"/>
  <c r="E73" i="4" s="1"/>
  <c r="B75" i="4"/>
  <c r="C74" i="4" s="1"/>
  <c r="F74" i="4"/>
  <c r="F73" i="4"/>
  <c r="D56" i="4"/>
  <c r="E55" i="4" s="1"/>
  <c r="B56" i="4"/>
  <c r="C54" i="4" s="1"/>
  <c r="F55" i="4"/>
  <c r="F54" i="4"/>
  <c r="D37" i="4"/>
  <c r="E37" i="4" s="1"/>
  <c r="B37" i="4"/>
  <c r="C36" i="4" s="1"/>
  <c r="F36" i="4"/>
  <c r="F35" i="4"/>
  <c r="D18" i="4"/>
  <c r="E18" i="4" s="1"/>
  <c r="B18" i="4"/>
  <c r="C16" i="4" s="1"/>
  <c r="F17" i="4"/>
  <c r="F16" i="4"/>
  <c r="D61" i="3"/>
  <c r="C38" i="3"/>
  <c r="B61" i="3"/>
  <c r="F60" i="3"/>
  <c r="G60" i="3" s="1"/>
  <c r="F59" i="3"/>
  <c r="E59" i="3" s="1"/>
  <c r="D46" i="3"/>
  <c r="B46" i="3"/>
  <c r="F45" i="3"/>
  <c r="E45" i="3" s="1"/>
  <c r="F44" i="3"/>
  <c r="G44" i="3" s="1"/>
  <c r="F30" i="3"/>
  <c r="G30" i="3" s="1"/>
  <c r="F29" i="3"/>
  <c r="G29" i="3" s="1"/>
  <c r="F22" i="3"/>
  <c r="G22" i="3" s="1"/>
  <c r="F21" i="3"/>
  <c r="G21" i="3" s="1"/>
  <c r="D23" i="3"/>
  <c r="B23" i="3"/>
  <c r="D31" i="3"/>
  <c r="B31" i="3"/>
  <c r="D15" i="3"/>
  <c r="B15" i="3"/>
  <c r="F14" i="3"/>
  <c r="G14" i="3" s="1"/>
  <c r="F13" i="3"/>
  <c r="C13" i="3" s="1"/>
  <c r="C7" i="3"/>
  <c r="D7" i="3"/>
  <c r="B23" i="2"/>
  <c r="D22" i="2"/>
  <c r="D21" i="2"/>
  <c r="D20" i="2"/>
  <c r="D19" i="2"/>
  <c r="F19" i="2" s="1"/>
  <c r="C19" i="2" s="1"/>
  <c r="F22" i="2"/>
  <c r="C22" i="2" s="1"/>
  <c r="D18" i="2"/>
  <c r="F18" i="2" s="1"/>
  <c r="C18" i="2" l="1"/>
  <c r="G18" i="2"/>
  <c r="E18" i="2"/>
  <c r="D23" i="2"/>
  <c r="C14" i="3"/>
  <c r="C30" i="3"/>
  <c r="C60" i="3"/>
  <c r="C35" i="4"/>
  <c r="E36" i="4"/>
  <c r="E29" i="3"/>
  <c r="C44" i="3"/>
  <c r="E74" i="4"/>
  <c r="C17" i="4"/>
  <c r="E16" i="4"/>
  <c r="E17" i="4"/>
  <c r="C18" i="4"/>
  <c r="C56" i="4"/>
  <c r="F18" i="4"/>
  <c r="C55" i="4"/>
  <c r="C73" i="4"/>
  <c r="C75" i="4"/>
  <c r="E56" i="4"/>
  <c r="E54" i="4"/>
  <c r="F75" i="4"/>
  <c r="F56" i="4"/>
  <c r="F37" i="4"/>
  <c r="G36" i="4" s="1"/>
  <c r="E60" i="3"/>
  <c r="E44" i="3"/>
  <c r="F15" i="3"/>
  <c r="E15" i="3" s="1"/>
  <c r="C21" i="3"/>
  <c r="E13" i="3"/>
  <c r="G13" i="3"/>
  <c r="E14" i="3"/>
  <c r="C29" i="3"/>
  <c r="G45" i="3"/>
  <c r="F46" i="3"/>
  <c r="G46" i="3" s="1"/>
  <c r="F61" i="3"/>
  <c r="G61" i="3" s="1"/>
  <c r="G59" i="3"/>
  <c r="C45" i="3"/>
  <c r="C59" i="3"/>
  <c r="E30" i="3"/>
  <c r="C22" i="3"/>
  <c r="E21" i="3"/>
  <c r="E22" i="3"/>
  <c r="F23" i="3"/>
  <c r="G23" i="3" s="1"/>
  <c r="F31" i="3"/>
  <c r="G31" i="3" s="1"/>
  <c r="G22" i="2"/>
  <c r="F20" i="2"/>
  <c r="E22" i="2"/>
  <c r="G19" i="2"/>
  <c r="E19" i="2"/>
  <c r="F21" i="2"/>
  <c r="F23" i="2" l="1"/>
  <c r="C23" i="2" s="1"/>
  <c r="C15" i="3"/>
  <c r="G23" i="2"/>
  <c r="G15" i="3"/>
  <c r="E23" i="2"/>
  <c r="G74" i="4"/>
  <c r="G75" i="4"/>
  <c r="G73" i="4"/>
  <c r="G18" i="4"/>
  <c r="G17" i="4"/>
  <c r="G37" i="4"/>
  <c r="G35" i="4"/>
  <c r="G16" i="4"/>
  <c r="G56" i="4"/>
  <c r="G55" i="4"/>
  <c r="G54" i="4"/>
  <c r="E61" i="3"/>
  <c r="C61" i="3"/>
  <c r="E46" i="3"/>
  <c r="C46" i="3"/>
  <c r="E23" i="3"/>
  <c r="C23" i="3"/>
  <c r="E31" i="3"/>
  <c r="C31" i="3"/>
  <c r="C21" i="2"/>
  <c r="G21" i="2"/>
  <c r="G20" i="2"/>
  <c r="C20" i="2"/>
  <c r="E20" i="2"/>
  <c r="E21" i="2"/>
</calcChain>
</file>

<file path=xl/sharedStrings.xml><?xml version="1.0" encoding="utf-8"?>
<sst xmlns="http://schemas.openxmlformats.org/spreadsheetml/2006/main" count="248" uniqueCount="113">
  <si>
    <t>Visitors and absent residents</t>
  </si>
  <si>
    <t>N</t>
  </si>
  <si>
    <t>%</t>
  </si>
  <si>
    <r>
      <t>Visitors and absent residents (</t>
    </r>
    <r>
      <rPr>
        <sz val="10"/>
        <color theme="1"/>
        <rFont val="Courier New"/>
        <family val="3"/>
      </rPr>
      <t>uresind9</t>
    </r>
    <r>
      <rPr>
        <sz val="10"/>
        <color theme="1"/>
        <rFont val="Arial"/>
        <family val="2"/>
      </rPr>
      <t>)</t>
    </r>
  </si>
  <si>
    <r>
      <t>People in communal establishments (</t>
    </r>
    <r>
      <rPr>
        <sz val="10"/>
        <color theme="1"/>
        <rFont val="Courier New"/>
        <family val="3"/>
      </rPr>
      <t>mhupos9</t>
    </r>
    <r>
      <rPr>
        <sz val="10"/>
        <color theme="1"/>
        <rFont val="Arial"/>
        <family val="2"/>
      </rPr>
      <t>)</t>
    </r>
  </si>
  <si>
    <r>
      <t>Students (</t>
    </r>
    <r>
      <rPr>
        <sz val="10"/>
        <color theme="1"/>
        <rFont val="Courier New"/>
        <family val="3"/>
      </rPr>
      <t>econpo89</t>
    </r>
    <r>
      <rPr>
        <sz val="10"/>
        <color theme="1"/>
        <rFont val="Arial"/>
        <family val="2"/>
      </rPr>
      <t>)</t>
    </r>
  </si>
  <si>
    <r>
      <t>Students (</t>
    </r>
    <r>
      <rPr>
        <sz val="10"/>
        <color theme="1"/>
        <rFont val="Courier New"/>
        <family val="3"/>
      </rPr>
      <t>ecop80</t>
    </r>
    <r>
      <rPr>
        <sz val="10"/>
        <color theme="1"/>
        <rFont val="Arial"/>
        <family val="2"/>
      </rPr>
      <t>)</t>
    </r>
  </si>
  <si>
    <r>
      <t>People in communal establishments (</t>
    </r>
    <r>
      <rPr>
        <sz val="10"/>
        <color theme="1"/>
        <rFont val="Courier New"/>
        <family val="3"/>
      </rPr>
      <t>pertyp0</t>
    </r>
    <r>
      <rPr>
        <sz val="10"/>
        <color theme="1"/>
        <rFont val="Arial"/>
        <family val="2"/>
      </rPr>
      <t>)</t>
    </r>
  </si>
  <si>
    <t>N/A: enumerated at usual residence in 2001</t>
  </si>
  <si>
    <t>N/A: enumerated at usual residence in 2011</t>
  </si>
  <si>
    <r>
      <t>People in communal establishments (</t>
    </r>
    <r>
      <rPr>
        <sz val="10"/>
        <color theme="1"/>
        <rFont val="Courier New"/>
        <family val="3"/>
      </rPr>
      <t>pertyp11</t>
    </r>
    <r>
      <rPr>
        <sz val="10"/>
        <color theme="1"/>
        <rFont val="Arial"/>
        <family val="2"/>
      </rPr>
      <t>)</t>
    </r>
  </si>
  <si>
    <r>
      <t>Students (</t>
    </r>
    <r>
      <rPr>
        <sz val="10"/>
        <color theme="1"/>
        <rFont val="Courier New"/>
        <family val="3"/>
      </rPr>
      <t>ecop81</t>
    </r>
    <r>
      <rPr>
        <sz val="10"/>
        <color theme="1"/>
        <rFont val="Arial"/>
        <family val="2"/>
      </rPr>
      <t>)</t>
    </r>
  </si>
  <si>
    <t>Complex enumerations</t>
  </si>
  <si>
    <r>
      <t>1991 (</t>
    </r>
    <r>
      <rPr>
        <sz val="10"/>
        <color theme="1"/>
        <rFont val="Courier New"/>
        <family val="3"/>
      </rPr>
      <t>hiscen91</t>
    </r>
    <r>
      <rPr>
        <sz val="10"/>
        <color theme="1"/>
        <rFont val="Arial"/>
        <family val="2"/>
      </rPr>
      <t>: 3)</t>
    </r>
  </si>
  <si>
    <r>
      <t>2001 (</t>
    </r>
    <r>
      <rPr>
        <sz val="10"/>
        <color theme="1"/>
        <rFont val="Courier New"/>
        <family val="3"/>
      </rPr>
      <t>hiscen01</t>
    </r>
    <r>
      <rPr>
        <sz val="10"/>
        <color theme="1"/>
        <rFont val="Arial"/>
        <family val="2"/>
      </rPr>
      <t>: 2)</t>
    </r>
  </si>
  <si>
    <r>
      <t>2011 (</t>
    </r>
    <r>
      <rPr>
        <sz val="10"/>
        <color theme="1"/>
        <rFont val="Courier New"/>
        <family val="3"/>
      </rPr>
      <t>hiscen11</t>
    </r>
    <r>
      <rPr>
        <sz val="10"/>
        <color theme="1"/>
        <rFont val="Arial"/>
        <family val="2"/>
      </rPr>
      <t>: 2)</t>
    </r>
  </si>
  <si>
    <t>Group</t>
  </si>
  <si>
    <t>Women age 15-19 1971</t>
  </si>
  <si>
    <t>Women age 15-19 1981</t>
  </si>
  <si>
    <t>Women age 15-19 1991</t>
  </si>
  <si>
    <t>Women age 15-19 2001</t>
  </si>
  <si>
    <t>Women age 15-19 2011</t>
  </si>
  <si>
    <t>Data extracted from the ONS LS on 30/08/2019</t>
  </si>
  <si>
    <t>No. in LS</t>
  </si>
  <si>
    <t>No. in LS minus exclusions</t>
  </si>
  <si>
    <t>Proportion excluded</t>
  </si>
  <si>
    <t>TABLE 1: Number of female LS members age 15-19 who were present  in each of the censuses</t>
  </si>
  <si>
    <t>TABLE 2: Numbers of women aged 15-19 living in social housing in each of the census years</t>
  </si>
  <si>
    <t>Proportion of women aged 15-19 living in social housing at each census</t>
  </si>
  <si>
    <t>Social housing</t>
  </si>
  <si>
    <t>Other tenure</t>
  </si>
  <si>
    <t>Total</t>
  </si>
  <si>
    <t>Census year</t>
  </si>
  <si>
    <t>TABLE 3: Number of women (aged 15-19) living with their parents in 1971 and also in the 1981 and 1991 censuses</t>
  </si>
  <si>
    <t>Present 1971 only</t>
  </si>
  <si>
    <t>Present 1971 and 1981</t>
  </si>
  <si>
    <t>Present 1971 and 1991</t>
  </si>
  <si>
    <t>Females aged 15-19 living with parents in 1971</t>
  </si>
  <si>
    <t>Females aged 15-19 living with parents in 1971, minus exclusions at 1981 or 1991</t>
  </si>
  <si>
    <t>-</t>
  </si>
  <si>
    <t>Housing tenure (1971)</t>
  </si>
  <si>
    <t>Not living with parents in the 1981</t>
  </si>
  <si>
    <t>Living with parents in 1981</t>
  </si>
  <si>
    <t>Housing tenure (1981)</t>
  </si>
  <si>
    <t>Living with parents in 1991</t>
  </si>
  <si>
    <t>TABLE 4: Number of women living with parents in 1981 by housing tenure in 1971: women (aged 15-19) and living with their parents in 1971</t>
  </si>
  <si>
    <t>TABLE 6: Number of women living with parents in 1991 by housing tenure in 1981: women (aged 15-19) and living with their parents in 1981</t>
  </si>
  <si>
    <t>TABLE 5: Number of women living with parents in 1991 by housing tenure in 1971: women (aged 15-19) and living with their parents in 1971</t>
  </si>
  <si>
    <t>Not living with parents in the 1991</t>
  </si>
  <si>
    <t>Housing tenure (1991)</t>
  </si>
  <si>
    <t>Living with parents in 2001</t>
  </si>
  <si>
    <t>Not living with parents in the 2001</t>
  </si>
  <si>
    <t>Living with parents in 2011</t>
  </si>
  <si>
    <t>Housing tenure (2001)</t>
  </si>
  <si>
    <t>Not living with parents in the 2011</t>
  </si>
  <si>
    <t>TABLE 8: Number of women living with parents in 2001 by housing tenure in 1991: women (aged 15-19) and living with their parents in 1991</t>
  </si>
  <si>
    <t>TABLE 10: Number of women living with parents in 2001 by housing tenure in 2011 women (aged 15-19) and living with their parents in 2011</t>
  </si>
  <si>
    <t>Females aged 15-19 living with parents in 1991</t>
  </si>
  <si>
    <t>Females aged 15-19 living with parents in 1991, minus exclusions at 2001 or 2011</t>
  </si>
  <si>
    <t>Present 1991 only</t>
  </si>
  <si>
    <t>Present 1991 and 2001</t>
  </si>
  <si>
    <t>Sample description</t>
  </si>
  <si>
    <t>Females aged 15-19 in 1981</t>
  </si>
  <si>
    <t>Females aged 15-19 in 1981, traced in 1971</t>
  </si>
  <si>
    <t>Nulliparous females aged 15-19 in 1981</t>
  </si>
  <si>
    <t>Nulliparous females aged 15-19 in 1981, not dying or embarking in the following 5 years</t>
  </si>
  <si>
    <t>Number of subjects</t>
  </si>
  <si>
    <t>TABLE 12: Whether women have had a first birth before 1987, by housing tenure in 1981: women aged 15-19 and nulliparous in 1981</t>
  </si>
  <si>
    <t>Social housing in 1981</t>
  </si>
  <si>
    <t>Other tenure in 1981</t>
  </si>
  <si>
    <t>Gave birth 1981-1986</t>
  </si>
  <si>
    <t>Did not give birth 1981-1986</t>
  </si>
  <si>
    <t>Data extracted from the ONS LS on 03/09/2019</t>
  </si>
  <si>
    <t>TABLE 11: Number of study subjects after each exclusion (1981)</t>
  </si>
  <si>
    <t>TABLE 13: Number of study subjects after each exclusion (1991)</t>
  </si>
  <si>
    <t>Females aged 15-19 in 1991</t>
  </si>
  <si>
    <t>Nulliparous females aged 15-19 in 1991</t>
  </si>
  <si>
    <t>Nulliparous females aged 15-19 in 1991, not dying or embarking in the following 5 years</t>
  </si>
  <si>
    <t>TABLE 15: Number of study subjects after each exclusion (2001)</t>
  </si>
  <si>
    <t>TABLE 16: Whether women have had a first birth before 2007, by housing tenure in 2001: women aged 15-19 and nulliparous in 2001</t>
  </si>
  <si>
    <t>TABLE 17: Number of study subjects after each exclusion (2011)</t>
  </si>
  <si>
    <t>TABLE 18: Whether women have had a first birth before 2017, by housing tenure in 2011: women aged 15-19 and nulliparous in 2011</t>
  </si>
  <si>
    <t>TABLE 14: Whether women have had a first birth before 1997, by housing tenure in 1991: women aged 15-19 and nulliparous in 1991</t>
  </si>
  <si>
    <r>
      <t>Chi</t>
    </r>
    <r>
      <rPr>
        <i/>
        <vertAlign val="superscript"/>
        <sz val="9"/>
        <color theme="1"/>
        <rFont val="Arial"/>
        <family val="2"/>
      </rPr>
      <t>2</t>
    </r>
    <r>
      <rPr>
        <i/>
        <sz val="9"/>
        <color theme="1"/>
        <rFont val="Arial"/>
        <family val="2"/>
      </rPr>
      <t xml:space="preserve"> p-value: &lt;0.0001</t>
    </r>
  </si>
  <si>
    <t>Females aged 15-19 in 2001</t>
  </si>
  <si>
    <t>Females aged 15-19 in 2001, traced in 1991</t>
  </si>
  <si>
    <t>Nulliparous females aged 15-19 in 2001</t>
  </si>
  <si>
    <t>Nulliparous females aged 15-19 in 2001 not dying or embarking in the following 5 years</t>
  </si>
  <si>
    <t>Females aged 15-19 in 2011</t>
  </si>
  <si>
    <t>Females aged 15-19 in 2011 traced in 2001</t>
  </si>
  <si>
    <t>Nulliparous females aged 15-19 in 2011</t>
  </si>
  <si>
    <t>Females aged 15-19 in 1991, traced in 1971</t>
  </si>
  <si>
    <t>Social housing in 2011</t>
  </si>
  <si>
    <t>Other tenure in 2011</t>
  </si>
  <si>
    <t>Gave birth 2001-2006</t>
  </si>
  <si>
    <t>Did not give birth 2001-2006</t>
  </si>
  <si>
    <t>Nulliparous females aged 15-19 in 2011 not dying or embarking in the following 5 years</t>
  </si>
  <si>
    <t>Gave birth 2011-2016</t>
  </si>
  <si>
    <t>Did not give birth 2011-2016</t>
  </si>
  <si>
    <t>Gave birth 1991-1996</t>
  </si>
  <si>
    <t>Did not give birth 1991-1996</t>
  </si>
  <si>
    <t>Source: ONS LS. Data extracted on 30/08/2019</t>
  </si>
  <si>
    <t>TABLE 7: Number of women (aged 15-19) living with their parents in 1991 and also in the 2001 census</t>
  </si>
  <si>
    <t>TABLE 9: Number of women (aged 15-19) living with their parents in 2001 and also in the 2011 census</t>
  </si>
  <si>
    <t>Females aged 15-19 living with parents in 2001</t>
  </si>
  <si>
    <t>Females aged 15-19 living with parents in 2001, minus exclusions at 2011</t>
  </si>
  <si>
    <t>Present 2001 only</t>
  </si>
  <si>
    <t>Present 2001 and 2011</t>
  </si>
  <si>
    <t>Defining a study population tables</t>
  </si>
  <si>
    <t>Social housing in 1991</t>
  </si>
  <si>
    <t>Other tenure in 1991</t>
  </si>
  <si>
    <t>Social housing in 2001</t>
  </si>
  <si>
    <t>Other tenure in 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</si>
</sst>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ourier New"/>
      <family val="3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i/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Border="1"/>
    <xf numFmtId="3" fontId="2" fillId="0" borderId="0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0" fontId="2" fillId="0" borderId="3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vertical="top"/>
    </xf>
    <xf numFmtId="0" fontId="2" fillId="0" borderId="5" xfId="0" applyFont="1" applyBorder="1"/>
    <xf numFmtId="0" fontId="2" fillId="0" borderId="6" xfId="0" applyFont="1" applyBorder="1"/>
    <xf numFmtId="0" fontId="4" fillId="0" borderId="4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0" fontId="2" fillId="0" borderId="5" xfId="1" applyNumberFormat="1" applyFont="1" applyBorder="1" applyAlignment="1">
      <alignment horizontal="center"/>
    </xf>
    <xf numFmtId="10" fontId="2" fillId="0" borderId="6" xfId="1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7" xfId="0" applyFont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3" fontId="2" fillId="0" borderId="12" xfId="0" applyNumberFormat="1" applyFont="1" applyBorder="1"/>
    <xf numFmtId="10" fontId="2" fillId="0" borderId="13" xfId="1" applyNumberFormat="1" applyFont="1" applyBorder="1"/>
    <xf numFmtId="0" fontId="4" fillId="0" borderId="4" xfId="0" applyFont="1" applyBorder="1" applyAlignment="1">
      <alignment horizontal="center"/>
    </xf>
    <xf numFmtId="3" fontId="4" fillId="0" borderId="8" xfId="0" applyNumberFormat="1" applyFont="1" applyBorder="1"/>
    <xf numFmtId="10" fontId="4" fillId="0" borderId="9" xfId="1" applyNumberFormat="1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3" fontId="2" fillId="0" borderId="13" xfId="0" applyNumberFormat="1" applyFont="1" applyBorder="1" applyAlignment="1">
      <alignment horizontal="center"/>
    </xf>
    <xf numFmtId="10" fontId="2" fillId="0" borderId="15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10" fontId="2" fillId="0" borderId="13" xfId="1" applyNumberFormat="1" applyFont="1" applyBorder="1" applyAlignment="1">
      <alignment horizontal="center"/>
    </xf>
    <xf numFmtId="3" fontId="4" fillId="0" borderId="14" xfId="0" applyNumberFormat="1" applyFont="1" applyBorder="1" applyAlignment="1">
      <alignment horizontal="center"/>
    </xf>
    <xf numFmtId="10" fontId="4" fillId="0" borderId="15" xfId="1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10" fontId="4" fillId="0" borderId="9" xfId="1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/>
    <xf numFmtId="0" fontId="4" fillId="0" borderId="0" xfId="0" applyFont="1" applyBorder="1"/>
    <xf numFmtId="3" fontId="4" fillId="0" borderId="0" xfId="0" applyNumberFormat="1" applyFont="1" applyBorder="1" applyAlignment="1">
      <alignment horizontal="center"/>
    </xf>
    <xf numFmtId="10" fontId="4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0" xfId="0" applyFont="1" applyFill="1"/>
    <xf numFmtId="0" fontId="4" fillId="2" borderId="4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/>
    </xf>
    <xf numFmtId="0" fontId="5" fillId="2" borderId="5" xfId="0" applyFont="1" applyFill="1" applyBorder="1" applyAlignment="1">
      <alignment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6" xfId="0" applyFont="1" applyFill="1" applyBorder="1" applyAlignment="1">
      <alignment vertical="center" wrapText="1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left"/>
    </xf>
    <xf numFmtId="3" fontId="2" fillId="2" borderId="0" xfId="0" applyNumberFormat="1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6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/>
    <xf numFmtId="3" fontId="2" fillId="2" borderId="12" xfId="0" applyNumberFormat="1" applyFont="1" applyFill="1" applyBorder="1" applyAlignment="1">
      <alignment horizontal="center"/>
    </xf>
    <xf numFmtId="10" fontId="2" fillId="2" borderId="13" xfId="1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0" fontId="4" fillId="2" borderId="6" xfId="0" applyFont="1" applyFill="1" applyBorder="1"/>
    <xf numFmtId="3" fontId="4" fillId="2" borderId="14" xfId="0" applyNumberFormat="1" applyFont="1" applyFill="1" applyBorder="1" applyAlignment="1">
      <alignment horizontal="center"/>
    </xf>
    <xf numFmtId="10" fontId="4" fillId="2" borderId="15" xfId="1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15" xfId="1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10" fontId="2" fillId="0" borderId="12" xfId="1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10" fontId="2" fillId="0" borderId="14" xfId="1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3" fontId="2" fillId="0" borderId="0" xfId="0" applyNumberFormat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C1" sqref="C1"/>
    </sheetView>
  </sheetViews>
  <sheetFormatPr defaultColWidth="9.109375" defaultRowHeight="13.2" x14ac:dyDescent="0.25"/>
  <cols>
    <col min="1" max="1" width="23" style="2" customWidth="1"/>
    <col min="2" max="2" width="9.109375" style="2"/>
    <col min="3" max="3" width="15.5546875" style="2" customWidth="1"/>
    <col min="4" max="4" width="15.109375" style="2" customWidth="1"/>
    <col min="5" max="16384" width="9.109375" style="2"/>
  </cols>
  <sheetData>
    <row r="1" spans="1:7" x14ac:dyDescent="0.25">
      <c r="A1" s="4" t="s">
        <v>108</v>
      </c>
    </row>
    <row r="3" spans="1:7" x14ac:dyDescent="0.25">
      <c r="A3" s="4" t="s">
        <v>26</v>
      </c>
    </row>
    <row r="5" spans="1:7" s="10" customFormat="1" ht="26.4" x14ac:dyDescent="0.3">
      <c r="A5" s="17" t="s">
        <v>16</v>
      </c>
      <c r="B5" s="16" t="s">
        <v>23</v>
      </c>
      <c r="C5" s="20" t="s">
        <v>24</v>
      </c>
      <c r="D5" s="20" t="s">
        <v>25</v>
      </c>
    </row>
    <row r="6" spans="1:7" x14ac:dyDescent="0.25">
      <c r="A6" s="18" t="s">
        <v>17</v>
      </c>
      <c r="B6" s="12">
        <v>17439</v>
      </c>
      <c r="C6" s="21">
        <v>16450</v>
      </c>
      <c r="D6" s="23">
        <v>5.6711967429325078E-2</v>
      </c>
    </row>
    <row r="7" spans="1:7" x14ac:dyDescent="0.25">
      <c r="A7" s="18" t="s">
        <v>18</v>
      </c>
      <c r="B7" s="12">
        <v>21449</v>
      </c>
      <c r="C7" s="21">
        <v>20556</v>
      </c>
      <c r="D7" s="23">
        <v>4.1633642594060327E-2</v>
      </c>
    </row>
    <row r="8" spans="1:7" x14ac:dyDescent="0.25">
      <c r="A8" s="18" t="s">
        <v>19</v>
      </c>
      <c r="B8" s="12">
        <v>17408</v>
      </c>
      <c r="C8" s="21">
        <v>16304</v>
      </c>
      <c r="D8" s="23">
        <v>6.341911764705882E-2</v>
      </c>
    </row>
    <row r="9" spans="1:7" x14ac:dyDescent="0.25">
      <c r="A9" s="18" t="s">
        <v>20</v>
      </c>
      <c r="B9" s="12">
        <v>16127</v>
      </c>
      <c r="C9" s="21">
        <v>15384</v>
      </c>
      <c r="D9" s="23">
        <v>4.6071805047435979E-2</v>
      </c>
    </row>
    <row r="10" spans="1:7" x14ac:dyDescent="0.25">
      <c r="A10" s="19" t="s">
        <v>21</v>
      </c>
      <c r="B10" s="14">
        <v>17831</v>
      </c>
      <c r="C10" s="22">
        <v>16709</v>
      </c>
      <c r="D10" s="24">
        <v>6.2924120913016662E-2</v>
      </c>
    </row>
    <row r="11" spans="1:7" x14ac:dyDescent="0.25">
      <c r="A11" s="25" t="s">
        <v>101</v>
      </c>
    </row>
    <row r="14" spans="1:7" x14ac:dyDescent="0.25">
      <c r="A14" s="4" t="s">
        <v>27</v>
      </c>
    </row>
    <row r="15" spans="1:7" x14ac:dyDescent="0.25">
      <c r="A15" s="107" t="s">
        <v>32</v>
      </c>
      <c r="B15" s="102" t="s">
        <v>28</v>
      </c>
      <c r="C15" s="103"/>
      <c r="D15" s="103"/>
      <c r="E15" s="103"/>
      <c r="F15" s="103"/>
      <c r="G15" s="104"/>
    </row>
    <row r="16" spans="1:7" x14ac:dyDescent="0.25">
      <c r="A16" s="108"/>
      <c r="B16" s="105" t="s">
        <v>29</v>
      </c>
      <c r="C16" s="106"/>
      <c r="D16" s="105" t="s">
        <v>30</v>
      </c>
      <c r="E16" s="106"/>
      <c r="F16" s="105" t="s">
        <v>31</v>
      </c>
      <c r="G16" s="106"/>
    </row>
    <row r="17" spans="1:7" x14ac:dyDescent="0.25">
      <c r="A17" s="109"/>
      <c r="B17" s="34" t="s">
        <v>1</v>
      </c>
      <c r="C17" s="35" t="s">
        <v>2</v>
      </c>
      <c r="D17" s="34" t="s">
        <v>1</v>
      </c>
      <c r="E17" s="35" t="s">
        <v>2</v>
      </c>
      <c r="F17" s="34" t="s">
        <v>1</v>
      </c>
      <c r="G17" s="35" t="s">
        <v>2</v>
      </c>
    </row>
    <row r="18" spans="1:7" x14ac:dyDescent="0.25">
      <c r="A18" s="28">
        <v>1971</v>
      </c>
      <c r="B18" s="29">
        <v>6552</v>
      </c>
      <c r="C18" s="30">
        <f>B18/$F18</f>
        <v>0.39829787234042552</v>
      </c>
      <c r="D18" s="29">
        <f>7120+2778</f>
        <v>9898</v>
      </c>
      <c r="E18" s="30">
        <f>D18/$F18</f>
        <v>0.60170212765957443</v>
      </c>
      <c r="F18" s="29">
        <f>B18+D18</f>
        <v>16450</v>
      </c>
      <c r="G18" s="30">
        <f>F18/$F18</f>
        <v>1</v>
      </c>
    </row>
    <row r="19" spans="1:7" x14ac:dyDescent="0.25">
      <c r="A19" s="28">
        <v>1981</v>
      </c>
      <c r="B19" s="29">
        <v>6841</v>
      </c>
      <c r="C19" s="30">
        <f t="shared" ref="C19:C23" si="0">B19/$F19</f>
        <v>0.33279820976843744</v>
      </c>
      <c r="D19" s="29">
        <f>12097+1618</f>
        <v>13715</v>
      </c>
      <c r="E19" s="30">
        <f t="shared" ref="E19:E23" si="1">D19/$F19</f>
        <v>0.66720179023156256</v>
      </c>
      <c r="F19" s="29">
        <f t="shared" ref="F19:F22" si="2">B19+D19</f>
        <v>20556</v>
      </c>
      <c r="G19" s="30">
        <f t="shared" ref="G19:G23" si="3">F19/$F19</f>
        <v>1</v>
      </c>
    </row>
    <row r="20" spans="1:7" x14ac:dyDescent="0.25">
      <c r="A20" s="28">
        <v>1991</v>
      </c>
      <c r="B20" s="29">
        <v>3329</v>
      </c>
      <c r="C20" s="30">
        <f t="shared" si="0"/>
        <v>0.20418302257114818</v>
      </c>
      <c r="D20" s="29">
        <f>11699+1276</f>
        <v>12975</v>
      </c>
      <c r="E20" s="30">
        <f t="shared" si="1"/>
        <v>0.79581697742885182</v>
      </c>
      <c r="F20" s="29">
        <f t="shared" si="2"/>
        <v>16304</v>
      </c>
      <c r="G20" s="30">
        <f t="shared" si="3"/>
        <v>1</v>
      </c>
    </row>
    <row r="21" spans="1:7" x14ac:dyDescent="0.25">
      <c r="A21" s="28">
        <v>2001</v>
      </c>
      <c r="B21" s="29">
        <v>3089</v>
      </c>
      <c r="C21" s="30">
        <f t="shared" si="0"/>
        <v>0.20079303172126886</v>
      </c>
      <c r="D21" s="29">
        <f>10703+1137+455</f>
        <v>12295</v>
      </c>
      <c r="E21" s="30">
        <f t="shared" si="1"/>
        <v>0.79920696827873117</v>
      </c>
      <c r="F21" s="29">
        <f t="shared" si="2"/>
        <v>15384</v>
      </c>
      <c r="G21" s="30">
        <f t="shared" si="3"/>
        <v>1</v>
      </c>
    </row>
    <row r="22" spans="1:7" x14ac:dyDescent="0.25">
      <c r="A22" s="28">
        <v>2011</v>
      </c>
      <c r="B22" s="29">
        <v>3366</v>
      </c>
      <c r="C22" s="30">
        <f t="shared" si="0"/>
        <v>0.20144832126398945</v>
      </c>
      <c r="D22" s="29">
        <f>10551+2657+135</f>
        <v>13343</v>
      </c>
      <c r="E22" s="30">
        <f t="shared" si="1"/>
        <v>0.79855167873601052</v>
      </c>
      <c r="F22" s="29">
        <f t="shared" si="2"/>
        <v>16709</v>
      </c>
      <c r="G22" s="30">
        <f t="shared" si="3"/>
        <v>1</v>
      </c>
    </row>
    <row r="23" spans="1:7" s="4" customFormat="1" x14ac:dyDescent="0.25">
      <c r="A23" s="31" t="s">
        <v>31</v>
      </c>
      <c r="B23" s="32">
        <f>SUM(B18:B22)</f>
        <v>23177</v>
      </c>
      <c r="C23" s="33">
        <f t="shared" si="0"/>
        <v>0.27138390923035488</v>
      </c>
      <c r="D23" s="32">
        <f>SUM(D18:D22)</f>
        <v>62226</v>
      </c>
      <c r="E23" s="33">
        <f t="shared" si="1"/>
        <v>0.72861609076964506</v>
      </c>
      <c r="F23" s="32">
        <f>SUM(F18:F22)</f>
        <v>85403</v>
      </c>
      <c r="G23" s="33">
        <f t="shared" si="3"/>
        <v>1</v>
      </c>
    </row>
    <row r="24" spans="1:7" x14ac:dyDescent="0.25">
      <c r="A24" s="25" t="s">
        <v>101</v>
      </c>
    </row>
  </sheetData>
  <mergeCells count="5">
    <mergeCell ref="B15:G15"/>
    <mergeCell ref="B16:C16"/>
    <mergeCell ref="D16:E16"/>
    <mergeCell ref="F16:G16"/>
    <mergeCell ref="A15:A17"/>
  </mergeCells>
  <pageMargins left="0.7" right="0.7" top="0.75" bottom="0.75" header="0.3" footer="0.3"/>
  <pageSetup orientation="portrait" r:id="rId1"/>
  <ignoredErrors>
    <ignoredError sqref="D18:D22 F18 F19:F22 E23 C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2"/>
  <sheetViews>
    <sheetView workbookViewId="0">
      <selection activeCell="B1" sqref="B1"/>
    </sheetView>
  </sheetViews>
  <sheetFormatPr defaultColWidth="9.109375" defaultRowHeight="13.2" x14ac:dyDescent="0.25"/>
  <cols>
    <col min="1" max="1" width="36.44140625" style="2" customWidth="1"/>
    <col min="2" max="2" width="13.44140625" style="2" customWidth="1"/>
    <col min="3" max="3" width="14.109375" style="2" customWidth="1"/>
    <col min="4" max="4" width="12.88671875" style="2" customWidth="1"/>
    <col min="5" max="5" width="9.109375" style="2"/>
    <col min="6" max="7" width="11" style="2" customWidth="1"/>
    <col min="8" max="16384" width="9.109375" style="2"/>
  </cols>
  <sheetData>
    <row r="1" spans="1:7" x14ac:dyDescent="0.25">
      <c r="A1" s="4" t="s">
        <v>108</v>
      </c>
    </row>
    <row r="3" spans="1:7" x14ac:dyDescent="0.25">
      <c r="A3" s="4" t="s">
        <v>33</v>
      </c>
    </row>
    <row r="4" spans="1:7" s="36" customFormat="1" ht="26.4" x14ac:dyDescent="0.3">
      <c r="A4" s="41" t="s">
        <v>16</v>
      </c>
      <c r="B4" s="39" t="s">
        <v>34</v>
      </c>
      <c r="C4" s="39" t="s">
        <v>35</v>
      </c>
      <c r="D4" s="40" t="s">
        <v>36</v>
      </c>
    </row>
    <row r="5" spans="1:7" ht="26.4" x14ac:dyDescent="0.25">
      <c r="A5" s="42" t="s">
        <v>37</v>
      </c>
      <c r="B5" s="12">
        <v>13875</v>
      </c>
      <c r="C5" s="12">
        <v>12397</v>
      </c>
      <c r="D5" s="37">
        <v>12190</v>
      </c>
    </row>
    <row r="6" spans="1:7" ht="25.5" customHeight="1" x14ac:dyDescent="0.25">
      <c r="A6" s="42" t="s">
        <v>38</v>
      </c>
      <c r="B6" s="12">
        <v>13875</v>
      </c>
      <c r="C6" s="12">
        <v>12068</v>
      </c>
      <c r="D6" s="37">
        <v>12035</v>
      </c>
    </row>
    <row r="7" spans="1:7" x14ac:dyDescent="0.25">
      <c r="A7" s="43" t="s">
        <v>25</v>
      </c>
      <c r="B7" s="15" t="s">
        <v>39</v>
      </c>
      <c r="C7" s="94">
        <f t="shared" ref="C7:D7" si="0">(C5-C6)/C5</f>
        <v>2.6538678712591756E-2</v>
      </c>
      <c r="D7" s="95">
        <f t="shared" si="0"/>
        <v>1.2715340442986054E-2</v>
      </c>
    </row>
    <row r="8" spans="1:7" x14ac:dyDescent="0.25">
      <c r="A8" s="25" t="s">
        <v>101</v>
      </c>
    </row>
    <row r="10" spans="1:7" ht="27.75" customHeight="1" x14ac:dyDescent="0.25">
      <c r="A10" s="110" t="s">
        <v>45</v>
      </c>
      <c r="B10" s="110"/>
      <c r="C10" s="110"/>
      <c r="D10" s="110"/>
      <c r="E10" s="110"/>
      <c r="F10" s="110"/>
      <c r="G10" s="110"/>
    </row>
    <row r="11" spans="1:7" s="44" customFormat="1" ht="24.75" customHeight="1" x14ac:dyDescent="0.3">
      <c r="A11" s="111" t="s">
        <v>40</v>
      </c>
      <c r="B11" s="113" t="s">
        <v>42</v>
      </c>
      <c r="C11" s="114"/>
      <c r="D11" s="115" t="s">
        <v>41</v>
      </c>
      <c r="E11" s="116"/>
      <c r="F11" s="113" t="s">
        <v>31</v>
      </c>
      <c r="G11" s="114"/>
    </row>
    <row r="12" spans="1:7" x14ac:dyDescent="0.25">
      <c r="A12" s="112"/>
      <c r="B12" s="34" t="s">
        <v>1</v>
      </c>
      <c r="C12" s="35" t="s">
        <v>2</v>
      </c>
      <c r="D12" s="34" t="s">
        <v>1</v>
      </c>
      <c r="E12" s="35" t="s">
        <v>2</v>
      </c>
      <c r="F12" s="34" t="s">
        <v>1</v>
      </c>
      <c r="G12" s="35" t="s">
        <v>2</v>
      </c>
    </row>
    <row r="13" spans="1:7" x14ac:dyDescent="0.25">
      <c r="A13" s="46" t="s">
        <v>29</v>
      </c>
      <c r="B13" s="47">
        <v>640</v>
      </c>
      <c r="C13" s="48">
        <f>B13/$F13</f>
        <v>0.12227741688956821</v>
      </c>
      <c r="D13" s="47">
        <v>4594</v>
      </c>
      <c r="E13" s="48">
        <f>D13/$F13</f>
        <v>0.87772258311043183</v>
      </c>
      <c r="F13" s="47">
        <f>B13+D13</f>
        <v>5234</v>
      </c>
      <c r="G13" s="48">
        <f>F13/$F13</f>
        <v>1</v>
      </c>
    </row>
    <row r="14" spans="1:7" x14ac:dyDescent="0.25">
      <c r="A14" s="46" t="s">
        <v>30</v>
      </c>
      <c r="B14" s="47">
        <v>934</v>
      </c>
      <c r="C14" s="48">
        <f>B14/$F14</f>
        <v>0.13680972608759337</v>
      </c>
      <c r="D14" s="47">
        <v>5893</v>
      </c>
      <c r="E14" s="48">
        <f>D14/$F14</f>
        <v>0.86319027391240666</v>
      </c>
      <c r="F14" s="47">
        <f>B14+D14</f>
        <v>6827</v>
      </c>
      <c r="G14" s="48">
        <f>F14/$F14</f>
        <v>1</v>
      </c>
    </row>
    <row r="15" spans="1:7" x14ac:dyDescent="0.25">
      <c r="A15" s="31" t="s">
        <v>31</v>
      </c>
      <c r="B15" s="51">
        <f>SUM(B13:B14)</f>
        <v>1574</v>
      </c>
      <c r="C15" s="52">
        <f>B15/$F15</f>
        <v>0.13050327501865516</v>
      </c>
      <c r="D15" s="51">
        <f>SUM(D13:D14)</f>
        <v>10487</v>
      </c>
      <c r="E15" s="52">
        <f>D15/$F15</f>
        <v>0.86949672498134478</v>
      </c>
      <c r="F15" s="51">
        <f>SUM(F13:F14)</f>
        <v>12061</v>
      </c>
      <c r="G15" s="52">
        <f>F15/$F15</f>
        <v>1</v>
      </c>
    </row>
    <row r="16" spans="1:7" x14ac:dyDescent="0.25">
      <c r="A16" s="25" t="s">
        <v>22</v>
      </c>
      <c r="B16" s="7"/>
      <c r="C16" s="7"/>
      <c r="D16" s="7"/>
      <c r="E16" s="7"/>
      <c r="F16" s="7"/>
      <c r="G16" s="7"/>
    </row>
    <row r="17" spans="1:7" x14ac:dyDescent="0.25">
      <c r="B17" s="7"/>
      <c r="C17" s="7"/>
      <c r="D17" s="7"/>
      <c r="E17" s="7"/>
      <c r="F17" s="7"/>
      <c r="G17" s="7"/>
    </row>
    <row r="18" spans="1:7" ht="27.75" customHeight="1" x14ac:dyDescent="0.25">
      <c r="A18" s="110" t="s">
        <v>47</v>
      </c>
      <c r="B18" s="110"/>
      <c r="C18" s="110"/>
      <c r="D18" s="110"/>
      <c r="E18" s="110"/>
      <c r="F18" s="110"/>
      <c r="G18" s="110"/>
    </row>
    <row r="19" spans="1:7" ht="24" customHeight="1" x14ac:dyDescent="0.25">
      <c r="A19" s="111" t="s">
        <v>40</v>
      </c>
      <c r="B19" s="113" t="s">
        <v>44</v>
      </c>
      <c r="C19" s="114"/>
      <c r="D19" s="115" t="s">
        <v>48</v>
      </c>
      <c r="E19" s="116"/>
      <c r="F19" s="113" t="s">
        <v>31</v>
      </c>
      <c r="G19" s="114"/>
    </row>
    <row r="20" spans="1:7" ht="24" customHeight="1" x14ac:dyDescent="0.25">
      <c r="A20" s="112"/>
      <c r="B20" s="34" t="s">
        <v>1</v>
      </c>
      <c r="C20" s="35" t="s">
        <v>2</v>
      </c>
      <c r="D20" s="34" t="s">
        <v>1</v>
      </c>
      <c r="E20" s="35" t="s">
        <v>2</v>
      </c>
      <c r="F20" s="34" t="s">
        <v>1</v>
      </c>
      <c r="G20" s="35" t="s">
        <v>2</v>
      </c>
    </row>
    <row r="21" spans="1:7" x14ac:dyDescent="0.25">
      <c r="A21" s="46" t="s">
        <v>29</v>
      </c>
      <c r="B21" s="47">
        <v>255</v>
      </c>
      <c r="C21" s="48">
        <f>B21/$F21</f>
        <v>4.876649454962708E-2</v>
      </c>
      <c r="D21" s="47">
        <v>4974</v>
      </c>
      <c r="E21" s="48">
        <f>D21/$F21</f>
        <v>0.95123350545037288</v>
      </c>
      <c r="F21" s="47">
        <f>B21+D21</f>
        <v>5229</v>
      </c>
      <c r="G21" s="48">
        <f>F21/$F21</f>
        <v>1</v>
      </c>
    </row>
    <row r="22" spans="1:7" x14ac:dyDescent="0.25">
      <c r="A22" s="46" t="s">
        <v>30</v>
      </c>
      <c r="B22" s="47">
        <v>322</v>
      </c>
      <c r="C22" s="48">
        <f>B22/$F22</f>
        <v>4.7366872609591056E-2</v>
      </c>
      <c r="D22" s="47">
        <v>6476</v>
      </c>
      <c r="E22" s="48">
        <f>D22/$F22</f>
        <v>0.95263312739040895</v>
      </c>
      <c r="F22" s="47">
        <f>B22+D22</f>
        <v>6798</v>
      </c>
      <c r="G22" s="48">
        <f>F22/$F22</f>
        <v>1</v>
      </c>
    </row>
    <row r="23" spans="1:7" x14ac:dyDescent="0.25">
      <c r="A23" s="31" t="s">
        <v>31</v>
      </c>
      <c r="B23" s="51">
        <f>SUM(B21:B22)</f>
        <v>577</v>
      </c>
      <c r="C23" s="52">
        <f>B23/$F23</f>
        <v>4.7975388708738673E-2</v>
      </c>
      <c r="D23" s="51">
        <f>SUM(D21:D22)</f>
        <v>11450</v>
      </c>
      <c r="E23" s="52">
        <f>D23/$F23</f>
        <v>0.95202461129126137</v>
      </c>
      <c r="F23" s="51">
        <f>SUM(F21:F22)</f>
        <v>12027</v>
      </c>
      <c r="G23" s="52">
        <f>F23/$F23</f>
        <v>1</v>
      </c>
    </row>
    <row r="24" spans="1:7" x14ac:dyDescent="0.25">
      <c r="A24" s="25" t="s">
        <v>101</v>
      </c>
      <c r="B24" s="7"/>
      <c r="C24" s="7"/>
      <c r="D24" s="7"/>
      <c r="E24" s="7"/>
      <c r="F24" s="7"/>
      <c r="G24" s="7"/>
    </row>
    <row r="25" spans="1:7" x14ac:dyDescent="0.25">
      <c r="B25" s="7"/>
      <c r="C25" s="7"/>
      <c r="D25" s="7"/>
      <c r="E25" s="7"/>
      <c r="F25" s="7"/>
      <c r="G25" s="7"/>
    </row>
    <row r="26" spans="1:7" ht="26.25" customHeight="1" x14ac:dyDescent="0.25">
      <c r="A26" s="110" t="s">
        <v>46</v>
      </c>
      <c r="B26" s="110"/>
      <c r="C26" s="110"/>
      <c r="D26" s="110"/>
      <c r="E26" s="110"/>
      <c r="F26" s="110"/>
      <c r="G26" s="110"/>
    </row>
    <row r="27" spans="1:7" ht="24" customHeight="1" x14ac:dyDescent="0.25">
      <c r="A27" s="111" t="s">
        <v>43</v>
      </c>
      <c r="B27" s="113" t="s">
        <v>44</v>
      </c>
      <c r="C27" s="114"/>
      <c r="D27" s="115" t="s">
        <v>48</v>
      </c>
      <c r="E27" s="116"/>
      <c r="F27" s="113" t="s">
        <v>31</v>
      </c>
      <c r="G27" s="114"/>
    </row>
    <row r="28" spans="1:7" x14ac:dyDescent="0.25">
      <c r="A28" s="112"/>
      <c r="B28" s="34" t="s">
        <v>1</v>
      </c>
      <c r="C28" s="35" t="s">
        <v>2</v>
      </c>
      <c r="D28" s="34" t="s">
        <v>1</v>
      </c>
      <c r="E28" s="35" t="s">
        <v>2</v>
      </c>
      <c r="F28" s="34" t="s">
        <v>1</v>
      </c>
      <c r="G28" s="35" t="s">
        <v>2</v>
      </c>
    </row>
    <row r="29" spans="1:7" x14ac:dyDescent="0.25">
      <c r="A29" s="46" t="s">
        <v>29</v>
      </c>
      <c r="B29" s="47">
        <v>736</v>
      </c>
      <c r="C29" s="48">
        <f>B29/$F29</f>
        <v>0.13971146545178437</v>
      </c>
      <c r="D29" s="47">
        <v>4532</v>
      </c>
      <c r="E29" s="48">
        <f>D29/$F29</f>
        <v>0.86028853454821563</v>
      </c>
      <c r="F29" s="47">
        <f>B29+D29</f>
        <v>5268</v>
      </c>
      <c r="G29" s="48">
        <f>F29/$F29</f>
        <v>1</v>
      </c>
    </row>
    <row r="30" spans="1:7" x14ac:dyDescent="0.25">
      <c r="A30" s="46" t="s">
        <v>30</v>
      </c>
      <c r="B30" s="47">
        <v>1485</v>
      </c>
      <c r="C30" s="48">
        <f>B30/$F30</f>
        <v>0.14311873554356205</v>
      </c>
      <c r="D30" s="47">
        <v>8891</v>
      </c>
      <c r="E30" s="48">
        <f>D30/$F30</f>
        <v>0.85688126445643797</v>
      </c>
      <c r="F30" s="47">
        <f>B30+D30</f>
        <v>10376</v>
      </c>
      <c r="G30" s="48">
        <f>F30/$F30</f>
        <v>1</v>
      </c>
    </row>
    <row r="31" spans="1:7" x14ac:dyDescent="0.25">
      <c r="A31" s="31" t="s">
        <v>31</v>
      </c>
      <c r="B31" s="51">
        <f>SUM(B29:B30)</f>
        <v>2221</v>
      </c>
      <c r="C31" s="52">
        <f>B31/$F31</f>
        <v>0.14197136282280748</v>
      </c>
      <c r="D31" s="51">
        <f>SUM(D29:D30)</f>
        <v>13423</v>
      </c>
      <c r="E31" s="52">
        <f>D31/$F31</f>
        <v>0.85802863717719258</v>
      </c>
      <c r="F31" s="51">
        <f>SUM(F29:F30)</f>
        <v>15644</v>
      </c>
      <c r="G31" s="52">
        <f>F31/$F31</f>
        <v>1</v>
      </c>
    </row>
    <row r="32" spans="1:7" x14ac:dyDescent="0.25">
      <c r="A32" s="25" t="s">
        <v>101</v>
      </c>
    </row>
    <row r="34" spans="1:7" x14ac:dyDescent="0.25">
      <c r="A34" s="4" t="s">
        <v>102</v>
      </c>
    </row>
    <row r="35" spans="1:7" ht="26.4" x14ac:dyDescent="0.25">
      <c r="A35" s="41" t="s">
        <v>16</v>
      </c>
      <c r="B35" s="39" t="s">
        <v>59</v>
      </c>
      <c r="C35" s="39" t="s">
        <v>60</v>
      </c>
      <c r="D35" s="96"/>
      <c r="E35" s="36"/>
      <c r="F35" s="36"/>
      <c r="G35" s="36"/>
    </row>
    <row r="36" spans="1:7" ht="26.4" x14ac:dyDescent="0.25">
      <c r="A36" s="42" t="s">
        <v>57</v>
      </c>
      <c r="B36" s="12">
        <v>14500</v>
      </c>
      <c r="C36" s="12">
        <v>12149</v>
      </c>
      <c r="D36" s="47"/>
    </row>
    <row r="37" spans="1:7" ht="26.4" x14ac:dyDescent="0.25">
      <c r="A37" s="42" t="s">
        <v>58</v>
      </c>
      <c r="B37" s="12">
        <v>14500</v>
      </c>
      <c r="C37" s="12">
        <v>12026</v>
      </c>
      <c r="D37" s="47"/>
    </row>
    <row r="38" spans="1:7" x14ac:dyDescent="0.25">
      <c r="A38" s="43" t="s">
        <v>25</v>
      </c>
      <c r="B38" s="15" t="s">
        <v>39</v>
      </c>
      <c r="C38" s="15">
        <f t="shared" ref="C38" si="1">(C36-C37)/C36</f>
        <v>1.0124290065025928E-2</v>
      </c>
      <c r="D38" s="97"/>
    </row>
    <row r="39" spans="1:7" x14ac:dyDescent="0.25">
      <c r="A39" s="25" t="s">
        <v>101</v>
      </c>
    </row>
    <row r="41" spans="1:7" ht="25.5" customHeight="1" x14ac:dyDescent="0.25">
      <c r="A41" s="110" t="s">
        <v>55</v>
      </c>
      <c r="B41" s="110"/>
      <c r="C41" s="110"/>
      <c r="D41" s="110"/>
      <c r="E41" s="110"/>
      <c r="F41" s="110"/>
      <c r="G41" s="110"/>
    </row>
    <row r="42" spans="1:7" ht="27" customHeight="1" x14ac:dyDescent="0.25">
      <c r="A42" s="111" t="s">
        <v>49</v>
      </c>
      <c r="B42" s="113" t="s">
        <v>50</v>
      </c>
      <c r="C42" s="114"/>
      <c r="D42" s="115" t="s">
        <v>51</v>
      </c>
      <c r="E42" s="116"/>
      <c r="F42" s="113" t="s">
        <v>31</v>
      </c>
      <c r="G42" s="114"/>
    </row>
    <row r="43" spans="1:7" x14ac:dyDescent="0.25">
      <c r="A43" s="112"/>
      <c r="B43" s="34" t="s">
        <v>1</v>
      </c>
      <c r="C43" s="35" t="s">
        <v>2</v>
      </c>
      <c r="D43" s="34" t="s">
        <v>1</v>
      </c>
      <c r="E43" s="35" t="s">
        <v>2</v>
      </c>
      <c r="F43" s="34" t="s">
        <v>1</v>
      </c>
      <c r="G43" s="35" t="s">
        <v>2</v>
      </c>
    </row>
    <row r="44" spans="1:7" x14ac:dyDescent="0.25">
      <c r="A44" s="46" t="s">
        <v>29</v>
      </c>
      <c r="B44" s="47">
        <v>327</v>
      </c>
      <c r="C44" s="48">
        <f>B44/$F44</f>
        <v>0.15041398344066237</v>
      </c>
      <c r="D44" s="47">
        <v>1847</v>
      </c>
      <c r="E44" s="48">
        <f>D44/$F44</f>
        <v>0.84958601655933763</v>
      </c>
      <c r="F44" s="47">
        <f>B44+D44</f>
        <v>2174</v>
      </c>
      <c r="G44" s="48">
        <f>F44/$F44</f>
        <v>1</v>
      </c>
    </row>
    <row r="45" spans="1:7" x14ac:dyDescent="0.25">
      <c r="A45" s="46" t="s">
        <v>30</v>
      </c>
      <c r="B45" s="47">
        <v>1832</v>
      </c>
      <c r="C45" s="48">
        <f>B45/$F45</f>
        <v>0.18595209094600082</v>
      </c>
      <c r="D45" s="47">
        <v>8020</v>
      </c>
      <c r="E45" s="48">
        <f>D45/$F45</f>
        <v>0.81404790905399915</v>
      </c>
      <c r="F45" s="47">
        <f>B45+D45</f>
        <v>9852</v>
      </c>
      <c r="G45" s="48">
        <f>F45/$F45</f>
        <v>1</v>
      </c>
    </row>
    <row r="46" spans="1:7" x14ac:dyDescent="0.25">
      <c r="A46" s="31" t="s">
        <v>31</v>
      </c>
      <c r="B46" s="51">
        <f>SUM(B44:B45)</f>
        <v>2159</v>
      </c>
      <c r="C46" s="52">
        <f>B46/$F46</f>
        <v>0.17952769000498919</v>
      </c>
      <c r="D46" s="51">
        <f>SUM(D44:D45)</f>
        <v>9867</v>
      </c>
      <c r="E46" s="52">
        <f>D46/$F46</f>
        <v>0.82047230999501086</v>
      </c>
      <c r="F46" s="51">
        <f>SUM(F44:F45)</f>
        <v>12026</v>
      </c>
      <c r="G46" s="52">
        <f>F46/$F46</f>
        <v>1</v>
      </c>
    </row>
    <row r="47" spans="1:7" x14ac:dyDescent="0.25">
      <c r="A47" s="25" t="s">
        <v>101</v>
      </c>
      <c r="B47" s="7"/>
      <c r="C47" s="7"/>
      <c r="D47" s="7"/>
      <c r="E47" s="7"/>
      <c r="F47" s="7"/>
      <c r="G47" s="7"/>
    </row>
    <row r="48" spans="1:7" x14ac:dyDescent="0.25">
      <c r="B48" s="7"/>
      <c r="C48" s="7"/>
      <c r="D48" s="7"/>
      <c r="E48" s="7"/>
      <c r="F48" s="7"/>
      <c r="G48" s="7"/>
    </row>
    <row r="49" spans="1:7" x14ac:dyDescent="0.25">
      <c r="A49" s="4" t="s">
        <v>103</v>
      </c>
      <c r="B49" s="7"/>
      <c r="C49" s="7"/>
      <c r="D49" s="7"/>
      <c r="E49" s="7"/>
      <c r="F49" s="7"/>
      <c r="G49" s="7"/>
    </row>
    <row r="50" spans="1:7" ht="26.4" x14ac:dyDescent="0.25">
      <c r="A50" s="41" t="s">
        <v>16</v>
      </c>
      <c r="B50" s="101" t="s">
        <v>106</v>
      </c>
      <c r="C50" s="40" t="s">
        <v>107</v>
      </c>
      <c r="D50" s="7"/>
      <c r="E50" s="7"/>
      <c r="F50" s="7"/>
      <c r="G50" s="7"/>
    </row>
    <row r="51" spans="1:7" ht="26.4" x14ac:dyDescent="0.25">
      <c r="A51" s="42" t="s">
        <v>104</v>
      </c>
      <c r="B51" s="98">
        <v>13425</v>
      </c>
      <c r="C51" s="99">
        <v>11515</v>
      </c>
      <c r="D51" s="7"/>
      <c r="E51" s="7"/>
      <c r="F51" s="7"/>
      <c r="G51" s="7"/>
    </row>
    <row r="52" spans="1:7" ht="26.4" x14ac:dyDescent="0.25">
      <c r="A52" s="42" t="s">
        <v>105</v>
      </c>
      <c r="B52" s="47">
        <v>13425</v>
      </c>
      <c r="C52" s="37">
        <v>11353</v>
      </c>
      <c r="D52" s="7"/>
      <c r="E52" s="7"/>
      <c r="F52" s="7"/>
      <c r="G52" s="7"/>
    </row>
    <row r="53" spans="1:7" x14ac:dyDescent="0.25">
      <c r="A53" s="43" t="s">
        <v>25</v>
      </c>
      <c r="B53" s="100" t="s">
        <v>39</v>
      </c>
      <c r="C53" s="38">
        <f t="shared" ref="C53" si="2">(C51-C52)/C51</f>
        <v>1.4068606165870603E-2</v>
      </c>
      <c r="D53" s="7"/>
      <c r="E53" s="7"/>
      <c r="F53" s="7"/>
      <c r="G53" s="7"/>
    </row>
    <row r="54" spans="1:7" x14ac:dyDescent="0.25">
      <c r="A54" s="25" t="s">
        <v>101</v>
      </c>
      <c r="B54" s="7"/>
      <c r="C54" s="7"/>
      <c r="D54" s="7"/>
      <c r="E54" s="7"/>
      <c r="F54" s="7"/>
      <c r="G54" s="7"/>
    </row>
    <row r="55" spans="1:7" x14ac:dyDescent="0.25">
      <c r="B55" s="7"/>
      <c r="C55" s="7"/>
      <c r="D55" s="7"/>
      <c r="E55" s="7"/>
      <c r="F55" s="7"/>
      <c r="G55" s="7"/>
    </row>
    <row r="56" spans="1:7" x14ac:dyDescent="0.25">
      <c r="A56" s="110" t="s">
        <v>56</v>
      </c>
      <c r="B56" s="110"/>
      <c r="C56" s="110"/>
      <c r="D56" s="110"/>
      <c r="E56" s="110"/>
      <c r="F56" s="110"/>
      <c r="G56" s="110"/>
    </row>
    <row r="57" spans="1:7" ht="27" customHeight="1" x14ac:dyDescent="0.25">
      <c r="A57" s="111" t="s">
        <v>53</v>
      </c>
      <c r="B57" s="113" t="s">
        <v>52</v>
      </c>
      <c r="C57" s="114"/>
      <c r="D57" s="115" t="s">
        <v>54</v>
      </c>
      <c r="E57" s="116"/>
      <c r="F57" s="113" t="s">
        <v>31</v>
      </c>
      <c r="G57" s="114"/>
    </row>
    <row r="58" spans="1:7" x14ac:dyDescent="0.25">
      <c r="A58" s="112"/>
      <c r="B58" s="34" t="s">
        <v>1</v>
      </c>
      <c r="C58" s="35" t="s">
        <v>2</v>
      </c>
      <c r="D58" s="34" t="s">
        <v>1</v>
      </c>
      <c r="E58" s="35" t="s">
        <v>2</v>
      </c>
      <c r="F58" s="34" t="s">
        <v>1</v>
      </c>
      <c r="G58" s="35" t="s">
        <v>2</v>
      </c>
    </row>
    <row r="59" spans="1:7" x14ac:dyDescent="0.25">
      <c r="A59" s="46" t="s">
        <v>29</v>
      </c>
      <c r="B59" s="47">
        <v>446</v>
      </c>
      <c r="C59" s="48">
        <f>B59/$F59</f>
        <v>0.21970443349753693</v>
      </c>
      <c r="D59" s="47">
        <v>1584</v>
      </c>
      <c r="E59" s="48">
        <f>D59/$F59</f>
        <v>0.78029556650246301</v>
      </c>
      <c r="F59" s="47">
        <f>B59+D59</f>
        <v>2030</v>
      </c>
      <c r="G59" s="48">
        <f>F59/$F59</f>
        <v>1</v>
      </c>
    </row>
    <row r="60" spans="1:7" x14ac:dyDescent="0.25">
      <c r="A60" s="46" t="s">
        <v>30</v>
      </c>
      <c r="B60" s="47">
        <v>2237</v>
      </c>
      <c r="C60" s="48">
        <f>B60/$F60</f>
        <v>0.24002145922746781</v>
      </c>
      <c r="D60" s="47">
        <v>7083</v>
      </c>
      <c r="E60" s="48">
        <f>D60/$F60</f>
        <v>0.75997854077253224</v>
      </c>
      <c r="F60" s="47">
        <f>B60+D60</f>
        <v>9320</v>
      </c>
      <c r="G60" s="48">
        <f>F60/$F60</f>
        <v>1</v>
      </c>
    </row>
    <row r="61" spans="1:7" x14ac:dyDescent="0.25">
      <c r="A61" s="31" t="s">
        <v>31</v>
      </c>
      <c r="B61" s="51">
        <f>SUM(B59:B60)</f>
        <v>2683</v>
      </c>
      <c r="C61" s="52">
        <f>B61/$F61</f>
        <v>0.2363876651982379</v>
      </c>
      <c r="D61" s="51">
        <f>SUM(D59:D60)</f>
        <v>8667</v>
      </c>
      <c r="E61" s="52">
        <f>D61/$F61</f>
        <v>0.76361233480176216</v>
      </c>
      <c r="F61" s="51">
        <f>SUM(F59:F60)</f>
        <v>11350</v>
      </c>
      <c r="G61" s="52">
        <f>F61/$F61</f>
        <v>1</v>
      </c>
    </row>
    <row r="62" spans="1:7" x14ac:dyDescent="0.25">
      <c r="A62" s="25" t="s">
        <v>101</v>
      </c>
    </row>
  </sheetData>
  <mergeCells count="25">
    <mergeCell ref="A57:A58"/>
    <mergeCell ref="B57:C57"/>
    <mergeCell ref="D57:E57"/>
    <mergeCell ref="F57:G57"/>
    <mergeCell ref="A56:G56"/>
    <mergeCell ref="A27:A28"/>
    <mergeCell ref="B27:C27"/>
    <mergeCell ref="D27:E27"/>
    <mergeCell ref="F27:G27"/>
    <mergeCell ref="A26:G26"/>
    <mergeCell ref="A41:G41"/>
    <mergeCell ref="A42:A43"/>
    <mergeCell ref="B42:C42"/>
    <mergeCell ref="D42:E42"/>
    <mergeCell ref="F42:G42"/>
    <mergeCell ref="A10:G10"/>
    <mergeCell ref="A18:G18"/>
    <mergeCell ref="A19:A20"/>
    <mergeCell ref="B19:C19"/>
    <mergeCell ref="D19:E19"/>
    <mergeCell ref="D11:E11"/>
    <mergeCell ref="B11:C11"/>
    <mergeCell ref="F11:G11"/>
    <mergeCell ref="A11:A12"/>
    <mergeCell ref="F19:G19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15 E15 F13:F14 F21:F22 E23 C23 C31 E31 F29:F30 C46 F44:F45 E46 C61 E61 F59:F6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7"/>
  <sheetViews>
    <sheetView zoomScaleNormal="100" workbookViewId="0">
      <selection activeCell="B1" sqref="B1"/>
    </sheetView>
  </sheetViews>
  <sheetFormatPr defaultColWidth="9.109375" defaultRowHeight="13.2" x14ac:dyDescent="0.25"/>
  <cols>
    <col min="1" max="1" width="38" style="2" customWidth="1"/>
    <col min="2" max="2" width="12.5546875" style="2" customWidth="1"/>
    <col min="3" max="3" width="11.33203125" style="2" bestFit="1" customWidth="1"/>
    <col min="4" max="4" width="10.44140625" style="2" customWidth="1"/>
    <col min="5" max="5" width="9.109375" style="2"/>
    <col min="6" max="6" width="10" style="2" customWidth="1"/>
    <col min="7" max="16384" width="9.109375" style="2"/>
  </cols>
  <sheetData>
    <row r="1" spans="1:7" x14ac:dyDescent="0.25">
      <c r="A1" s="4" t="s">
        <v>108</v>
      </c>
    </row>
    <row r="3" spans="1:7" x14ac:dyDescent="0.25">
      <c r="A3" s="117" t="s">
        <v>73</v>
      </c>
      <c r="B3" s="117"/>
      <c r="C3" s="117"/>
      <c r="D3" s="117"/>
      <c r="E3" s="68"/>
      <c r="F3" s="68"/>
      <c r="G3" s="68"/>
    </row>
    <row r="4" spans="1:7" x14ac:dyDescent="0.25">
      <c r="A4" s="68"/>
      <c r="B4" s="68"/>
      <c r="C4" s="68"/>
      <c r="D4" s="68"/>
      <c r="E4" s="68"/>
      <c r="F4" s="68"/>
      <c r="G4" s="68"/>
    </row>
    <row r="5" spans="1:7" s="10" customFormat="1" ht="26.4" x14ac:dyDescent="0.3">
      <c r="A5" s="69" t="s">
        <v>61</v>
      </c>
      <c r="B5" s="70" t="s">
        <v>66</v>
      </c>
      <c r="C5" s="71"/>
      <c r="D5" s="71"/>
      <c r="E5" s="71"/>
      <c r="F5" s="71"/>
      <c r="G5" s="71"/>
    </row>
    <row r="6" spans="1:7" s="44" customFormat="1" ht="13.5" customHeight="1" x14ac:dyDescent="0.3">
      <c r="A6" s="72" t="s">
        <v>62</v>
      </c>
      <c r="B6" s="73">
        <v>20857</v>
      </c>
      <c r="C6" s="74"/>
      <c r="D6" s="74"/>
      <c r="E6" s="74"/>
      <c r="F6" s="74"/>
      <c r="G6" s="74"/>
    </row>
    <row r="7" spans="1:7" s="44" customFormat="1" ht="13.5" customHeight="1" x14ac:dyDescent="0.3">
      <c r="A7" s="72" t="s">
        <v>63</v>
      </c>
      <c r="B7" s="73">
        <v>18596</v>
      </c>
      <c r="C7" s="74"/>
      <c r="D7" s="74"/>
      <c r="E7" s="74"/>
      <c r="F7" s="74"/>
      <c r="G7" s="74"/>
    </row>
    <row r="8" spans="1:7" s="44" customFormat="1" ht="13.5" customHeight="1" x14ac:dyDescent="0.3">
      <c r="A8" s="72" t="s">
        <v>64</v>
      </c>
      <c r="B8" s="73">
        <v>17616</v>
      </c>
      <c r="C8" s="74"/>
      <c r="D8" s="74"/>
      <c r="E8" s="74"/>
      <c r="F8" s="74"/>
      <c r="G8" s="74"/>
    </row>
    <row r="9" spans="1:7" s="44" customFormat="1" ht="29.25" customHeight="1" x14ac:dyDescent="0.3">
      <c r="A9" s="75" t="s">
        <v>65</v>
      </c>
      <c r="B9" s="76">
        <v>17536</v>
      </c>
      <c r="C9" s="74"/>
      <c r="D9" s="77"/>
      <c r="E9" s="74"/>
      <c r="F9" s="74"/>
      <c r="G9" s="74"/>
    </row>
    <row r="10" spans="1:7" s="44" customFormat="1" ht="12.75" customHeight="1" x14ac:dyDescent="0.2">
      <c r="A10" s="78" t="s">
        <v>72</v>
      </c>
      <c r="B10" s="79"/>
      <c r="C10" s="74"/>
      <c r="D10" s="74"/>
      <c r="E10" s="74"/>
      <c r="F10" s="74"/>
      <c r="G10" s="74"/>
    </row>
    <row r="11" spans="1:7" x14ac:dyDescent="0.25">
      <c r="A11" s="68"/>
      <c r="B11" s="68"/>
      <c r="C11" s="68"/>
      <c r="D11" s="68"/>
      <c r="E11" s="68"/>
      <c r="F11" s="68"/>
      <c r="G11" s="68"/>
    </row>
    <row r="12" spans="1:7" ht="27" customHeight="1" x14ac:dyDescent="0.25">
      <c r="A12" s="121" t="s">
        <v>67</v>
      </c>
      <c r="B12" s="121"/>
      <c r="C12" s="121"/>
      <c r="D12" s="121"/>
      <c r="E12" s="121"/>
      <c r="F12" s="121"/>
      <c r="G12" s="121"/>
    </row>
    <row r="13" spans="1:7" x14ac:dyDescent="0.25">
      <c r="A13" s="68"/>
      <c r="B13" s="68"/>
      <c r="C13" s="68"/>
      <c r="D13" s="68"/>
      <c r="E13" s="68"/>
      <c r="F13" s="68"/>
      <c r="G13" s="68"/>
    </row>
    <row r="14" spans="1:7" x14ac:dyDescent="0.25">
      <c r="A14" s="80"/>
      <c r="B14" s="118" t="s">
        <v>68</v>
      </c>
      <c r="C14" s="119"/>
      <c r="D14" s="118" t="s">
        <v>69</v>
      </c>
      <c r="E14" s="119"/>
      <c r="F14" s="120" t="s">
        <v>31</v>
      </c>
      <c r="G14" s="119"/>
    </row>
    <row r="15" spans="1:7" x14ac:dyDescent="0.25">
      <c r="A15" s="81"/>
      <c r="B15" s="82" t="s">
        <v>1</v>
      </c>
      <c r="C15" s="83" t="s">
        <v>2</v>
      </c>
      <c r="D15" s="82" t="s">
        <v>1</v>
      </c>
      <c r="E15" s="83" t="s">
        <v>2</v>
      </c>
      <c r="F15" s="84" t="s">
        <v>1</v>
      </c>
      <c r="G15" s="83" t="s">
        <v>2</v>
      </c>
    </row>
    <row r="16" spans="1:7" x14ac:dyDescent="0.25">
      <c r="A16" s="85" t="s">
        <v>70</v>
      </c>
      <c r="B16" s="86">
        <v>1577</v>
      </c>
      <c r="C16" s="87">
        <f>B16/B$18</f>
        <v>0.2838883888388839</v>
      </c>
      <c r="D16" s="86">
        <v>1581</v>
      </c>
      <c r="E16" s="87">
        <f>D16/D$18</f>
        <v>0.13195893498038561</v>
      </c>
      <c r="F16" s="88">
        <f>B16+D16</f>
        <v>3158</v>
      </c>
      <c r="G16" s="87">
        <f>F16/F$18</f>
        <v>0.18008667883211679</v>
      </c>
    </row>
    <row r="17" spans="1:7" x14ac:dyDescent="0.25">
      <c r="A17" s="85" t="s">
        <v>71</v>
      </c>
      <c r="B17" s="86">
        <v>3978</v>
      </c>
      <c r="C17" s="87">
        <f t="shared" ref="C17:E18" si="0">B17/B$18</f>
        <v>0.7161116111611161</v>
      </c>
      <c r="D17" s="86">
        <v>10400</v>
      </c>
      <c r="E17" s="87">
        <f t="shared" si="0"/>
        <v>0.86804106501961442</v>
      </c>
      <c r="F17" s="88">
        <f>B17+D17</f>
        <v>14378</v>
      </c>
      <c r="G17" s="87">
        <f t="shared" ref="G17" si="1">F17/F$18</f>
        <v>0.81991332116788318</v>
      </c>
    </row>
    <row r="18" spans="1:7" s="4" customFormat="1" x14ac:dyDescent="0.25">
      <c r="A18" s="89" t="s">
        <v>31</v>
      </c>
      <c r="B18" s="90">
        <f>SUM(B16:B17)</f>
        <v>5555</v>
      </c>
      <c r="C18" s="91">
        <f t="shared" si="0"/>
        <v>1</v>
      </c>
      <c r="D18" s="90">
        <f>SUM(D16:D17)</f>
        <v>11981</v>
      </c>
      <c r="E18" s="91">
        <f t="shared" si="0"/>
        <v>1</v>
      </c>
      <c r="F18" s="92">
        <f>SUM(F16:F17)</f>
        <v>17536</v>
      </c>
      <c r="G18" s="91">
        <f t="shared" ref="G18" si="2">F18/F$18</f>
        <v>1</v>
      </c>
    </row>
    <row r="19" spans="1:7" x14ac:dyDescent="0.25">
      <c r="A19" s="78" t="s">
        <v>72</v>
      </c>
      <c r="B19" s="93"/>
      <c r="C19" s="93"/>
      <c r="D19" s="93"/>
      <c r="E19" s="93"/>
      <c r="F19" s="93"/>
      <c r="G19" s="93"/>
    </row>
    <row r="20" spans="1:7" ht="13.8" x14ac:dyDescent="0.25">
      <c r="A20" s="78" t="s">
        <v>83</v>
      </c>
      <c r="B20" s="93"/>
      <c r="C20" s="93"/>
      <c r="D20" s="93"/>
      <c r="E20" s="93"/>
      <c r="F20" s="93"/>
      <c r="G20" s="93"/>
    </row>
    <row r="21" spans="1:7" x14ac:dyDescent="0.25">
      <c r="A21" s="68"/>
      <c r="B21" s="68"/>
      <c r="C21" s="68"/>
      <c r="D21" s="68"/>
      <c r="E21" s="68"/>
      <c r="F21" s="68"/>
      <c r="G21" s="68"/>
    </row>
    <row r="22" spans="1:7" x14ac:dyDescent="0.25">
      <c r="A22" s="117" t="s">
        <v>74</v>
      </c>
      <c r="B22" s="117"/>
      <c r="C22" s="117"/>
      <c r="D22" s="117"/>
      <c r="E22" s="68"/>
      <c r="F22" s="68"/>
      <c r="G22" s="68"/>
    </row>
    <row r="23" spans="1:7" x14ac:dyDescent="0.25">
      <c r="A23" s="68"/>
      <c r="B23" s="68"/>
      <c r="C23" s="68"/>
      <c r="D23" s="68"/>
      <c r="E23" s="68"/>
      <c r="F23" s="68"/>
      <c r="G23" s="68"/>
    </row>
    <row r="24" spans="1:7" ht="26.4" x14ac:dyDescent="0.25">
      <c r="A24" s="69" t="s">
        <v>61</v>
      </c>
      <c r="B24" s="70" t="s">
        <v>66</v>
      </c>
      <c r="C24" s="71"/>
      <c r="D24" s="71"/>
      <c r="E24" s="71"/>
      <c r="F24" s="71"/>
      <c r="G24" s="71"/>
    </row>
    <row r="25" spans="1:7" x14ac:dyDescent="0.25">
      <c r="A25" s="72" t="s">
        <v>75</v>
      </c>
      <c r="B25" s="73">
        <v>16705</v>
      </c>
      <c r="C25" s="74"/>
      <c r="D25" s="74"/>
      <c r="E25" s="74"/>
      <c r="F25" s="74"/>
      <c r="G25" s="74"/>
    </row>
    <row r="26" spans="1:7" ht="26.4" x14ac:dyDescent="0.25">
      <c r="A26" s="72" t="s">
        <v>91</v>
      </c>
      <c r="B26" s="73">
        <v>16227</v>
      </c>
      <c r="C26" s="74"/>
      <c r="D26" s="74"/>
      <c r="E26" s="74"/>
      <c r="F26" s="74"/>
      <c r="G26" s="74"/>
    </row>
    <row r="27" spans="1:7" x14ac:dyDescent="0.25">
      <c r="A27" s="72" t="s">
        <v>76</v>
      </c>
      <c r="B27" s="73">
        <v>15156</v>
      </c>
      <c r="C27" s="74"/>
      <c r="D27" s="74"/>
      <c r="E27" s="74"/>
      <c r="F27" s="74"/>
      <c r="G27" s="74"/>
    </row>
    <row r="28" spans="1:7" ht="39.6" x14ac:dyDescent="0.25">
      <c r="A28" s="75" t="s">
        <v>77</v>
      </c>
      <c r="B28" s="76">
        <v>14818</v>
      </c>
      <c r="C28" s="74"/>
      <c r="D28" s="77"/>
      <c r="E28" s="74"/>
      <c r="F28" s="74"/>
      <c r="G28" s="74"/>
    </row>
    <row r="29" spans="1:7" x14ac:dyDescent="0.25">
      <c r="A29" s="78" t="s">
        <v>72</v>
      </c>
      <c r="B29" s="79"/>
      <c r="C29" s="74"/>
      <c r="D29" s="74"/>
      <c r="E29" s="74"/>
      <c r="F29" s="74"/>
      <c r="G29" s="74"/>
    </row>
    <row r="30" spans="1:7" x14ac:dyDescent="0.25">
      <c r="A30" s="68"/>
      <c r="B30" s="68"/>
      <c r="C30" s="68"/>
      <c r="D30" s="68"/>
      <c r="E30" s="68"/>
      <c r="F30" s="68"/>
      <c r="G30" s="68"/>
    </row>
    <row r="31" spans="1:7" ht="26.25" customHeight="1" x14ac:dyDescent="0.25">
      <c r="A31" s="121" t="s">
        <v>82</v>
      </c>
      <c r="B31" s="121"/>
      <c r="C31" s="121"/>
      <c r="D31" s="121"/>
      <c r="E31" s="121"/>
      <c r="F31" s="121"/>
      <c r="G31" s="121"/>
    </row>
    <row r="32" spans="1:7" x14ac:dyDescent="0.25">
      <c r="A32" s="68"/>
      <c r="B32" s="68"/>
      <c r="C32" s="68"/>
      <c r="D32" s="68"/>
      <c r="E32" s="68"/>
      <c r="F32" s="68"/>
      <c r="G32" s="68"/>
    </row>
    <row r="33" spans="1:7" x14ac:dyDescent="0.25">
      <c r="A33" s="80"/>
      <c r="B33" s="118" t="s">
        <v>109</v>
      </c>
      <c r="C33" s="119"/>
      <c r="D33" s="118" t="s">
        <v>110</v>
      </c>
      <c r="E33" s="119"/>
      <c r="F33" s="120" t="s">
        <v>31</v>
      </c>
      <c r="G33" s="119"/>
    </row>
    <row r="34" spans="1:7" x14ac:dyDescent="0.25">
      <c r="A34" s="81"/>
      <c r="B34" s="82" t="s">
        <v>1</v>
      </c>
      <c r="C34" s="83" t="s">
        <v>2</v>
      </c>
      <c r="D34" s="82" t="s">
        <v>1</v>
      </c>
      <c r="E34" s="83" t="s">
        <v>2</v>
      </c>
      <c r="F34" s="84" t="s">
        <v>1</v>
      </c>
      <c r="G34" s="83" t="s">
        <v>2</v>
      </c>
    </row>
    <row r="35" spans="1:7" x14ac:dyDescent="0.25">
      <c r="A35" s="85" t="s">
        <v>99</v>
      </c>
      <c r="B35" s="86">
        <v>838</v>
      </c>
      <c r="C35" s="87">
        <f>B35/B$37</f>
        <v>0.32430340557275544</v>
      </c>
      <c r="D35" s="86">
        <v>1541</v>
      </c>
      <c r="E35" s="87">
        <f>D35/D$37</f>
        <v>0.12596043812326305</v>
      </c>
      <c r="F35" s="88">
        <f>B35+D35</f>
        <v>2379</v>
      </c>
      <c r="G35" s="87">
        <f>F35/F$37</f>
        <v>0.16054798218383048</v>
      </c>
    </row>
    <row r="36" spans="1:7" x14ac:dyDescent="0.25">
      <c r="A36" s="85" t="s">
        <v>100</v>
      </c>
      <c r="B36" s="86">
        <v>1746</v>
      </c>
      <c r="C36" s="87">
        <f t="shared" ref="C36:E37" si="3">B36/B$37</f>
        <v>0.67569659442724461</v>
      </c>
      <c r="D36" s="86">
        <v>10693</v>
      </c>
      <c r="E36" s="87">
        <f t="shared" si="3"/>
        <v>0.87403956187673693</v>
      </c>
      <c r="F36" s="88">
        <f>B36+D36</f>
        <v>12439</v>
      </c>
      <c r="G36" s="87">
        <f t="shared" ref="G36" si="4">F36/F$37</f>
        <v>0.83945201781616952</v>
      </c>
    </row>
    <row r="37" spans="1:7" x14ac:dyDescent="0.25">
      <c r="A37" s="89" t="s">
        <v>31</v>
      </c>
      <c r="B37" s="90">
        <f>SUM(B35:B36)</f>
        <v>2584</v>
      </c>
      <c r="C37" s="91">
        <f t="shared" si="3"/>
        <v>1</v>
      </c>
      <c r="D37" s="90">
        <f>SUM(D35:D36)</f>
        <v>12234</v>
      </c>
      <c r="E37" s="91">
        <f t="shared" si="3"/>
        <v>1</v>
      </c>
      <c r="F37" s="92">
        <f>SUM(F35:F36)</f>
        <v>14818</v>
      </c>
      <c r="G37" s="91">
        <f t="shared" ref="G37" si="5">F37/F$37</f>
        <v>1</v>
      </c>
    </row>
    <row r="38" spans="1:7" x14ac:dyDescent="0.25">
      <c r="A38" s="78" t="s">
        <v>72</v>
      </c>
      <c r="B38" s="93"/>
      <c r="C38" s="93"/>
      <c r="D38" s="93"/>
      <c r="E38" s="93"/>
      <c r="F38" s="93"/>
      <c r="G38" s="93"/>
    </row>
    <row r="39" spans="1:7" ht="13.8" x14ac:dyDescent="0.25">
      <c r="A39" s="78" t="s">
        <v>83</v>
      </c>
      <c r="B39" s="93"/>
      <c r="C39" s="93"/>
      <c r="D39" s="93"/>
      <c r="E39" s="93"/>
      <c r="F39" s="93"/>
      <c r="G39" s="93"/>
    </row>
    <row r="40" spans="1:7" x14ac:dyDescent="0.25">
      <c r="A40" s="68"/>
      <c r="B40" s="68"/>
      <c r="C40" s="68"/>
      <c r="D40" s="68"/>
      <c r="E40" s="68"/>
      <c r="F40" s="68"/>
      <c r="G40" s="68"/>
    </row>
    <row r="41" spans="1:7" x14ac:dyDescent="0.25">
      <c r="A41" s="117" t="s">
        <v>78</v>
      </c>
      <c r="B41" s="117"/>
      <c r="C41" s="117"/>
      <c r="D41" s="117"/>
      <c r="E41" s="68"/>
      <c r="F41" s="68"/>
      <c r="G41" s="68"/>
    </row>
    <row r="42" spans="1:7" x14ac:dyDescent="0.25">
      <c r="A42" s="68"/>
      <c r="B42" s="68"/>
      <c r="C42" s="68"/>
      <c r="D42" s="68"/>
      <c r="E42" s="68"/>
      <c r="F42" s="68"/>
      <c r="G42" s="68"/>
    </row>
    <row r="43" spans="1:7" ht="26.4" x14ac:dyDescent="0.25">
      <c r="A43" s="69" t="s">
        <v>61</v>
      </c>
      <c r="B43" s="70" t="s">
        <v>66</v>
      </c>
      <c r="C43" s="71"/>
      <c r="D43" s="71"/>
      <c r="E43" s="71"/>
      <c r="F43" s="71"/>
      <c r="G43" s="71"/>
    </row>
    <row r="44" spans="1:7" x14ac:dyDescent="0.25">
      <c r="A44" s="72" t="s">
        <v>84</v>
      </c>
      <c r="B44" s="73">
        <v>15384</v>
      </c>
      <c r="C44" s="74"/>
      <c r="D44" s="74"/>
      <c r="E44" s="74"/>
      <c r="F44" s="74"/>
      <c r="G44" s="74"/>
    </row>
    <row r="45" spans="1:7" ht="26.4" x14ac:dyDescent="0.25">
      <c r="A45" s="72" t="s">
        <v>85</v>
      </c>
      <c r="B45" s="73">
        <v>14464</v>
      </c>
      <c r="C45" s="74"/>
      <c r="D45" s="74"/>
      <c r="E45" s="74"/>
      <c r="F45" s="74"/>
      <c r="G45" s="74"/>
    </row>
    <row r="46" spans="1:7" x14ac:dyDescent="0.25">
      <c r="A46" s="72" t="s">
        <v>86</v>
      </c>
      <c r="B46" s="73">
        <f>14190-580</f>
        <v>13610</v>
      </c>
      <c r="C46" s="74"/>
      <c r="D46" s="74"/>
      <c r="E46" s="74"/>
      <c r="F46" s="74"/>
      <c r="G46" s="74"/>
    </row>
    <row r="47" spans="1:7" ht="26.4" x14ac:dyDescent="0.25">
      <c r="A47" s="75" t="s">
        <v>87</v>
      </c>
      <c r="B47" s="76">
        <v>13610</v>
      </c>
      <c r="C47" s="74"/>
      <c r="D47" s="77"/>
      <c r="E47" s="74"/>
      <c r="F47" s="74"/>
      <c r="G47" s="74"/>
    </row>
    <row r="48" spans="1:7" x14ac:dyDescent="0.25">
      <c r="A48" s="78" t="s">
        <v>72</v>
      </c>
      <c r="B48" s="79"/>
      <c r="C48" s="74"/>
      <c r="D48" s="74"/>
      <c r="E48" s="74"/>
      <c r="F48" s="74"/>
      <c r="G48" s="74"/>
    </row>
    <row r="49" spans="1:7" x14ac:dyDescent="0.25">
      <c r="A49" s="68"/>
      <c r="B49" s="68"/>
      <c r="C49" s="68"/>
      <c r="D49" s="68"/>
      <c r="E49" s="68"/>
      <c r="F49" s="68"/>
      <c r="G49" s="68"/>
    </row>
    <row r="50" spans="1:7" ht="27" customHeight="1" x14ac:dyDescent="0.25">
      <c r="A50" s="121" t="s">
        <v>79</v>
      </c>
      <c r="B50" s="121"/>
      <c r="C50" s="121"/>
      <c r="D50" s="121"/>
      <c r="E50" s="121"/>
      <c r="F50" s="121"/>
      <c r="G50" s="121"/>
    </row>
    <row r="51" spans="1:7" x14ac:dyDescent="0.25">
      <c r="A51" s="68"/>
      <c r="B51" s="68"/>
      <c r="C51" s="68"/>
      <c r="D51" s="68"/>
      <c r="E51" s="68"/>
      <c r="F51" s="68"/>
      <c r="G51" s="68"/>
    </row>
    <row r="52" spans="1:7" x14ac:dyDescent="0.25">
      <c r="A52" s="80"/>
      <c r="B52" s="118" t="s">
        <v>111</v>
      </c>
      <c r="C52" s="119"/>
      <c r="D52" s="118" t="s">
        <v>112</v>
      </c>
      <c r="E52" s="119"/>
      <c r="F52" s="120" t="s">
        <v>31</v>
      </c>
      <c r="G52" s="119"/>
    </row>
    <row r="53" spans="1:7" x14ac:dyDescent="0.25">
      <c r="A53" s="81"/>
      <c r="B53" s="82" t="s">
        <v>1</v>
      </c>
      <c r="C53" s="83" t="s">
        <v>2</v>
      </c>
      <c r="D53" s="82" t="s">
        <v>1</v>
      </c>
      <c r="E53" s="83" t="s">
        <v>2</v>
      </c>
      <c r="F53" s="84" t="s">
        <v>1</v>
      </c>
      <c r="G53" s="83" t="s">
        <v>2</v>
      </c>
    </row>
    <row r="54" spans="1:7" x14ac:dyDescent="0.25">
      <c r="A54" s="85" t="s">
        <v>94</v>
      </c>
      <c r="B54" s="86">
        <v>656</v>
      </c>
      <c r="C54" s="87">
        <f>B54/B$56</f>
        <v>0.27051546391752579</v>
      </c>
      <c r="D54" s="86">
        <v>1315</v>
      </c>
      <c r="E54" s="87">
        <f>D54/D$56</f>
        <v>0.11756817165847117</v>
      </c>
      <c r="F54" s="88">
        <f>B54+D54</f>
        <v>1971</v>
      </c>
      <c r="G54" s="87">
        <f>F54/F$56</f>
        <v>0.14481998530492285</v>
      </c>
    </row>
    <row r="55" spans="1:7" x14ac:dyDescent="0.25">
      <c r="A55" s="85" t="s">
        <v>95</v>
      </c>
      <c r="B55" s="86">
        <v>1769</v>
      </c>
      <c r="C55" s="87">
        <f t="shared" ref="C55:E56" si="6">B55/B$56</f>
        <v>0.72948453608247421</v>
      </c>
      <c r="D55" s="86">
        <v>9870</v>
      </c>
      <c r="E55" s="87">
        <f t="shared" si="6"/>
        <v>0.88243182834152878</v>
      </c>
      <c r="F55" s="88">
        <f>B55+D55</f>
        <v>11639</v>
      </c>
      <c r="G55" s="87">
        <f t="shared" ref="G55" si="7">F55/F$56</f>
        <v>0.8551800146950771</v>
      </c>
    </row>
    <row r="56" spans="1:7" x14ac:dyDescent="0.25">
      <c r="A56" s="89" t="s">
        <v>31</v>
      </c>
      <c r="B56" s="90">
        <f>SUM(B54:B55)</f>
        <v>2425</v>
      </c>
      <c r="C56" s="91">
        <f t="shared" si="6"/>
        <v>1</v>
      </c>
      <c r="D56" s="90">
        <f>SUM(D54:D55)</f>
        <v>11185</v>
      </c>
      <c r="E56" s="91">
        <f t="shared" si="6"/>
        <v>1</v>
      </c>
      <c r="F56" s="92">
        <f>SUM(F54:F55)</f>
        <v>13610</v>
      </c>
      <c r="G56" s="91">
        <f t="shared" ref="G56" si="8">F56/F$56</f>
        <v>1</v>
      </c>
    </row>
    <row r="57" spans="1:7" x14ac:dyDescent="0.25">
      <c r="A57" s="78" t="s">
        <v>72</v>
      </c>
      <c r="B57" s="93"/>
      <c r="C57" s="93"/>
      <c r="D57" s="93"/>
      <c r="E57" s="93"/>
      <c r="F57" s="93"/>
      <c r="G57" s="93"/>
    </row>
    <row r="58" spans="1:7" ht="13.8" x14ac:dyDescent="0.25">
      <c r="A58" s="78" t="s">
        <v>83</v>
      </c>
      <c r="B58" s="93"/>
      <c r="C58" s="93"/>
      <c r="D58" s="93"/>
      <c r="E58" s="93"/>
      <c r="F58" s="93"/>
      <c r="G58" s="93"/>
    </row>
    <row r="59" spans="1:7" x14ac:dyDescent="0.25">
      <c r="A59" s="68"/>
      <c r="B59" s="68"/>
      <c r="C59" s="68"/>
      <c r="D59" s="68"/>
      <c r="E59" s="68"/>
      <c r="F59" s="68"/>
      <c r="G59" s="68"/>
    </row>
    <row r="60" spans="1:7" x14ac:dyDescent="0.25">
      <c r="A60" s="117" t="s">
        <v>80</v>
      </c>
      <c r="B60" s="117"/>
      <c r="C60" s="117"/>
      <c r="D60" s="117"/>
      <c r="E60" s="68"/>
      <c r="F60" s="68"/>
      <c r="G60" s="68"/>
    </row>
    <row r="61" spans="1:7" x14ac:dyDescent="0.25">
      <c r="A61" s="68"/>
      <c r="B61" s="68"/>
      <c r="C61" s="68"/>
      <c r="D61" s="68"/>
      <c r="E61" s="68"/>
      <c r="F61" s="68"/>
      <c r="G61" s="68"/>
    </row>
    <row r="62" spans="1:7" ht="26.4" x14ac:dyDescent="0.25">
      <c r="A62" s="69" t="s">
        <v>61</v>
      </c>
      <c r="B62" s="70" t="s">
        <v>66</v>
      </c>
      <c r="C62" s="71"/>
      <c r="D62" s="71"/>
      <c r="E62" s="71"/>
      <c r="F62" s="71"/>
      <c r="G62" s="71"/>
    </row>
    <row r="63" spans="1:7" x14ac:dyDescent="0.25">
      <c r="A63" s="72" t="s">
        <v>88</v>
      </c>
      <c r="B63" s="73">
        <v>16709</v>
      </c>
      <c r="C63" s="74"/>
      <c r="D63" s="74"/>
      <c r="E63" s="74"/>
      <c r="F63" s="74"/>
      <c r="G63" s="74"/>
    </row>
    <row r="64" spans="1:7" x14ac:dyDescent="0.25">
      <c r="A64" s="72" t="s">
        <v>89</v>
      </c>
      <c r="B64" s="73">
        <v>15248</v>
      </c>
      <c r="C64" s="74"/>
      <c r="D64" s="74"/>
      <c r="E64" s="74"/>
      <c r="F64" s="74"/>
      <c r="G64" s="74"/>
    </row>
    <row r="65" spans="1:7" x14ac:dyDescent="0.25">
      <c r="A65" s="72" t="s">
        <v>90</v>
      </c>
      <c r="B65" s="73">
        <v>14600</v>
      </c>
      <c r="C65" s="74"/>
      <c r="D65" s="74"/>
      <c r="E65" s="74"/>
      <c r="F65" s="74"/>
      <c r="G65" s="74"/>
    </row>
    <row r="66" spans="1:7" ht="26.4" x14ac:dyDescent="0.25">
      <c r="A66" s="75" t="s">
        <v>96</v>
      </c>
      <c r="B66" s="76">
        <v>14485</v>
      </c>
      <c r="C66" s="74"/>
      <c r="D66" s="77"/>
      <c r="E66" s="74"/>
      <c r="F66" s="74"/>
      <c r="G66" s="74"/>
    </row>
    <row r="67" spans="1:7" x14ac:dyDescent="0.25">
      <c r="A67" s="25" t="s">
        <v>72</v>
      </c>
      <c r="B67" s="57"/>
      <c r="C67" s="44"/>
      <c r="D67" s="44"/>
      <c r="E67" s="44"/>
      <c r="F67" s="44"/>
      <c r="G67" s="44"/>
    </row>
    <row r="69" spans="1:7" ht="24.75" customHeight="1" x14ac:dyDescent="0.25">
      <c r="A69" s="128" t="s">
        <v>81</v>
      </c>
      <c r="B69" s="128"/>
      <c r="C69" s="128"/>
      <c r="D69" s="128"/>
      <c r="E69" s="128"/>
      <c r="F69" s="128"/>
      <c r="G69" s="128"/>
    </row>
    <row r="71" spans="1:7" x14ac:dyDescent="0.25">
      <c r="A71" s="26"/>
      <c r="B71" s="125" t="s">
        <v>92</v>
      </c>
      <c r="C71" s="126"/>
      <c r="D71" s="125" t="s">
        <v>93</v>
      </c>
      <c r="E71" s="126"/>
      <c r="F71" s="127" t="s">
        <v>31</v>
      </c>
      <c r="G71" s="126"/>
    </row>
    <row r="72" spans="1:7" x14ac:dyDescent="0.25">
      <c r="A72" s="19"/>
      <c r="B72" s="34" t="s">
        <v>1</v>
      </c>
      <c r="C72" s="35" t="s">
        <v>2</v>
      </c>
      <c r="D72" s="34" t="s">
        <v>1</v>
      </c>
      <c r="E72" s="35" t="s">
        <v>2</v>
      </c>
      <c r="F72" s="45" t="s">
        <v>1</v>
      </c>
      <c r="G72" s="35" t="s">
        <v>2</v>
      </c>
    </row>
    <row r="73" spans="1:7" x14ac:dyDescent="0.25">
      <c r="A73" s="55" t="s">
        <v>97</v>
      </c>
      <c r="B73" s="47">
        <v>579</v>
      </c>
      <c r="C73" s="48">
        <f>B73/B$75</f>
        <v>0.21154548776032153</v>
      </c>
      <c r="D73" s="47">
        <v>1089</v>
      </c>
      <c r="E73" s="48">
        <f>D73/D$75</f>
        <v>9.269662921348315E-2</v>
      </c>
      <c r="F73" s="12">
        <f>B73+D73</f>
        <v>1668</v>
      </c>
      <c r="G73" s="48">
        <f>F73/F$75</f>
        <v>0.11515360717984122</v>
      </c>
    </row>
    <row r="74" spans="1:7" x14ac:dyDescent="0.25">
      <c r="A74" s="55" t="s">
        <v>98</v>
      </c>
      <c r="B74" s="47">
        <v>2158</v>
      </c>
      <c r="C74" s="48">
        <f t="shared" ref="C74:E75" si="9">B74/B$75</f>
        <v>0.78845451223967844</v>
      </c>
      <c r="D74" s="47">
        <v>10659</v>
      </c>
      <c r="E74" s="48">
        <f t="shared" si="9"/>
        <v>0.90730337078651691</v>
      </c>
      <c r="F74" s="12">
        <f>B74+D74</f>
        <v>12817</v>
      </c>
      <c r="G74" s="48">
        <f t="shared" ref="G74" si="10">F74/F$75</f>
        <v>0.88484639282015876</v>
      </c>
    </row>
    <row r="75" spans="1:7" x14ac:dyDescent="0.25">
      <c r="A75" s="27" t="s">
        <v>31</v>
      </c>
      <c r="B75" s="49">
        <f>SUM(B73:B74)</f>
        <v>2737</v>
      </c>
      <c r="C75" s="50">
        <f t="shared" si="9"/>
        <v>1</v>
      </c>
      <c r="D75" s="49">
        <f>SUM(D73:D74)</f>
        <v>11748</v>
      </c>
      <c r="E75" s="50">
        <f t="shared" si="9"/>
        <v>1</v>
      </c>
      <c r="F75" s="54">
        <f>SUM(F73:F74)</f>
        <v>14485</v>
      </c>
      <c r="G75" s="50">
        <f t="shared" ref="G75" si="11">F75/F$75</f>
        <v>1</v>
      </c>
    </row>
    <row r="76" spans="1:7" x14ac:dyDescent="0.25">
      <c r="A76" s="25" t="s">
        <v>72</v>
      </c>
      <c r="B76" s="7"/>
      <c r="C76" s="7"/>
      <c r="D76" s="7"/>
      <c r="E76" s="7"/>
      <c r="F76" s="7"/>
      <c r="G76" s="7"/>
    </row>
    <row r="77" spans="1:7" ht="13.8" x14ac:dyDescent="0.25">
      <c r="A77" s="25" t="s">
        <v>83</v>
      </c>
      <c r="B77" s="7"/>
      <c r="C77" s="7"/>
      <c r="D77" s="7"/>
      <c r="E77" s="7"/>
      <c r="F77" s="7"/>
      <c r="G77" s="7"/>
    </row>
    <row r="79" spans="1:7" x14ac:dyDescent="0.25">
      <c r="A79" s="122"/>
      <c r="B79" s="122"/>
      <c r="C79" s="122"/>
      <c r="D79" s="122"/>
      <c r="E79" s="11"/>
      <c r="F79" s="11"/>
      <c r="G79" s="11"/>
    </row>
    <row r="80" spans="1:7" x14ac:dyDescent="0.25">
      <c r="A80" s="11"/>
      <c r="B80" s="11"/>
      <c r="C80" s="11"/>
      <c r="D80" s="11"/>
      <c r="E80" s="11"/>
      <c r="F80" s="11"/>
      <c r="G80" s="11"/>
    </row>
    <row r="81" spans="1:7" x14ac:dyDescent="0.25">
      <c r="A81" s="58"/>
      <c r="B81" s="59"/>
      <c r="C81" s="60"/>
      <c r="D81" s="60"/>
      <c r="E81" s="60"/>
      <c r="F81" s="60"/>
      <c r="G81" s="60"/>
    </row>
    <row r="82" spans="1:7" x14ac:dyDescent="0.25">
      <c r="A82" s="56"/>
      <c r="B82" s="57"/>
      <c r="C82" s="61"/>
      <c r="D82" s="61"/>
      <c r="E82" s="61"/>
      <c r="F82" s="61"/>
      <c r="G82" s="61"/>
    </row>
    <row r="83" spans="1:7" x14ac:dyDescent="0.25">
      <c r="A83" s="56"/>
      <c r="B83" s="57"/>
      <c r="C83" s="61"/>
      <c r="D83" s="61"/>
      <c r="E83" s="61"/>
      <c r="F83" s="61"/>
      <c r="G83" s="61"/>
    </row>
    <row r="84" spans="1:7" x14ac:dyDescent="0.25">
      <c r="A84" s="56"/>
      <c r="B84" s="57"/>
      <c r="C84" s="61"/>
      <c r="D84" s="61"/>
      <c r="E84" s="61"/>
      <c r="F84" s="61"/>
      <c r="G84" s="61"/>
    </row>
    <row r="85" spans="1:7" x14ac:dyDescent="0.25">
      <c r="A85" s="56"/>
      <c r="B85" s="57"/>
      <c r="C85" s="61"/>
      <c r="D85" s="61"/>
      <c r="E85" s="61"/>
      <c r="F85" s="61"/>
      <c r="G85" s="61"/>
    </row>
    <row r="86" spans="1:7" x14ac:dyDescent="0.25">
      <c r="A86" s="62"/>
      <c r="B86" s="57"/>
      <c r="C86" s="61"/>
      <c r="D86" s="61"/>
      <c r="E86" s="61"/>
      <c r="F86" s="61"/>
      <c r="G86" s="61"/>
    </row>
    <row r="87" spans="1:7" x14ac:dyDescent="0.25">
      <c r="A87" s="11"/>
      <c r="B87" s="11"/>
      <c r="C87" s="11"/>
      <c r="D87" s="11"/>
      <c r="E87" s="11"/>
      <c r="F87" s="11"/>
      <c r="G87" s="11"/>
    </row>
    <row r="88" spans="1:7" x14ac:dyDescent="0.25">
      <c r="A88" s="123"/>
      <c r="B88" s="123"/>
      <c r="C88" s="123"/>
      <c r="D88" s="123"/>
      <c r="E88" s="123"/>
      <c r="F88" s="123"/>
      <c r="G88" s="123"/>
    </row>
    <row r="89" spans="1:7" x14ac:dyDescent="0.25">
      <c r="A89" s="11"/>
      <c r="B89" s="11"/>
      <c r="C89" s="11"/>
      <c r="D89" s="11"/>
      <c r="E89" s="11"/>
      <c r="F89" s="11"/>
      <c r="G89" s="11"/>
    </row>
    <row r="90" spans="1:7" x14ac:dyDescent="0.25">
      <c r="A90" s="11"/>
      <c r="B90" s="124"/>
      <c r="C90" s="124"/>
      <c r="D90" s="124"/>
      <c r="E90" s="124"/>
      <c r="F90" s="124"/>
      <c r="G90" s="124"/>
    </row>
    <row r="91" spans="1:7" x14ac:dyDescent="0.25">
      <c r="A91" s="11"/>
      <c r="B91" s="53"/>
      <c r="C91" s="53"/>
      <c r="D91" s="53"/>
      <c r="E91" s="53"/>
      <c r="F91" s="53"/>
      <c r="G91" s="53"/>
    </row>
    <row r="92" spans="1:7" x14ac:dyDescent="0.25">
      <c r="A92" s="63"/>
      <c r="B92" s="12"/>
      <c r="C92" s="13"/>
      <c r="D92" s="12"/>
      <c r="E92" s="13"/>
      <c r="F92" s="12"/>
      <c r="G92" s="13"/>
    </row>
    <row r="93" spans="1:7" x14ac:dyDescent="0.25">
      <c r="A93" s="63"/>
      <c r="B93" s="12"/>
      <c r="C93" s="13"/>
      <c r="D93" s="12"/>
      <c r="E93" s="13"/>
      <c r="F93" s="12"/>
      <c r="G93" s="13"/>
    </row>
    <row r="94" spans="1:7" x14ac:dyDescent="0.25">
      <c r="A94" s="64"/>
      <c r="B94" s="65"/>
      <c r="C94" s="66"/>
      <c r="D94" s="65"/>
      <c r="E94" s="66"/>
      <c r="F94" s="65"/>
      <c r="G94" s="66"/>
    </row>
    <row r="95" spans="1:7" x14ac:dyDescent="0.25">
      <c r="A95" s="62"/>
      <c r="B95" s="67"/>
      <c r="C95" s="67"/>
      <c r="D95" s="67"/>
      <c r="E95" s="67"/>
      <c r="F95" s="67"/>
      <c r="G95" s="67"/>
    </row>
    <row r="96" spans="1:7" x14ac:dyDescent="0.25">
      <c r="A96" s="62"/>
      <c r="B96" s="11"/>
      <c r="C96" s="11"/>
      <c r="D96" s="11"/>
      <c r="E96" s="11"/>
      <c r="F96" s="11"/>
      <c r="G96" s="11"/>
    </row>
    <row r="97" spans="1:7" x14ac:dyDescent="0.25">
      <c r="A97" s="11"/>
      <c r="B97" s="11"/>
      <c r="C97" s="11"/>
      <c r="D97" s="11"/>
      <c r="E97" s="11"/>
      <c r="F97" s="11"/>
      <c r="G97" s="11"/>
    </row>
  </sheetData>
  <mergeCells count="25">
    <mergeCell ref="B71:C71"/>
    <mergeCell ref="D71:E71"/>
    <mergeCell ref="F71:G71"/>
    <mergeCell ref="A31:G31"/>
    <mergeCell ref="B33:C33"/>
    <mergeCell ref="D33:E33"/>
    <mergeCell ref="F33:G33"/>
    <mergeCell ref="A41:D41"/>
    <mergeCell ref="A50:G50"/>
    <mergeCell ref="B52:C52"/>
    <mergeCell ref="A69:G69"/>
    <mergeCell ref="A79:D79"/>
    <mergeCell ref="A88:G88"/>
    <mergeCell ref="B90:C90"/>
    <mergeCell ref="D90:E90"/>
    <mergeCell ref="F90:G90"/>
    <mergeCell ref="A3:D3"/>
    <mergeCell ref="D52:E52"/>
    <mergeCell ref="F52:G52"/>
    <mergeCell ref="A60:D60"/>
    <mergeCell ref="B14:C14"/>
    <mergeCell ref="D14:E14"/>
    <mergeCell ref="F14:G14"/>
    <mergeCell ref="A22:D22"/>
    <mergeCell ref="A12:G12"/>
  </mergeCells>
  <pageMargins left="0.7" right="0.7" top="0.75" bottom="0.75" header="0.3" footer="0.3"/>
  <pageSetup scale="89" orientation="portrait" r:id="rId1"/>
  <rowBreaks count="1" manualBreakCount="1">
    <brk id="49" max="6" man="1"/>
  </rowBreaks>
  <ignoredErrors>
    <ignoredError sqref="F16:F18 D18:E18 C18 F35:F37 D37:E37 C37 F54:F55 E56 C56 F73:F74 E75 C7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3"/>
  <sheetViews>
    <sheetView workbookViewId="0">
      <selection activeCell="B1" sqref="B1"/>
    </sheetView>
  </sheetViews>
  <sheetFormatPr defaultColWidth="9.109375" defaultRowHeight="13.2" x14ac:dyDescent="0.25"/>
  <cols>
    <col min="1" max="1" width="40.6640625" style="1" customWidth="1"/>
    <col min="2" max="3" width="9.109375" style="7"/>
    <col min="4" max="4" width="9.109375" style="2"/>
    <col min="5" max="5" width="11" style="2" customWidth="1"/>
    <col min="6" max="16384" width="9.109375" style="2"/>
  </cols>
  <sheetData>
    <row r="1" spans="1:5" x14ac:dyDescent="0.25">
      <c r="A1" s="4" t="s">
        <v>108</v>
      </c>
    </row>
    <row r="3" spans="1:5" x14ac:dyDescent="0.25">
      <c r="A3" s="3">
        <v>1991</v>
      </c>
      <c r="B3" s="5" t="s">
        <v>1</v>
      </c>
      <c r="C3" s="5" t="s">
        <v>2</v>
      </c>
    </row>
    <row r="4" spans="1:5" ht="13.8" x14ac:dyDescent="0.3">
      <c r="A4" s="1" t="s">
        <v>3</v>
      </c>
      <c r="B4" s="6">
        <v>12090</v>
      </c>
      <c r="C4" s="7">
        <v>2.2200000000000002</v>
      </c>
    </row>
    <row r="5" spans="1:5" ht="13.8" x14ac:dyDescent="0.3">
      <c r="A5" s="1" t="s">
        <v>4</v>
      </c>
      <c r="B5" s="6">
        <v>7793</v>
      </c>
      <c r="C5" s="7">
        <v>1.43</v>
      </c>
    </row>
    <row r="6" spans="1:5" ht="13.8" x14ac:dyDescent="0.3">
      <c r="A6" s="1" t="s">
        <v>5</v>
      </c>
      <c r="B6" s="6">
        <v>18630</v>
      </c>
      <c r="C6" s="7">
        <v>3.43</v>
      </c>
    </row>
    <row r="8" spans="1:5" x14ac:dyDescent="0.25">
      <c r="A8" s="3">
        <v>2001</v>
      </c>
      <c r="B8" s="5" t="s">
        <v>1</v>
      </c>
      <c r="C8" s="5" t="s">
        <v>2</v>
      </c>
    </row>
    <row r="9" spans="1:5" ht="13.5" customHeight="1" x14ac:dyDescent="0.25">
      <c r="A9" s="1" t="s">
        <v>0</v>
      </c>
      <c r="B9" s="129" t="s">
        <v>8</v>
      </c>
      <c r="C9" s="129"/>
      <c r="D9" s="129"/>
      <c r="E9" s="129"/>
    </row>
    <row r="10" spans="1:5" ht="13.8" x14ac:dyDescent="0.3">
      <c r="A10" s="1" t="s">
        <v>7</v>
      </c>
      <c r="B10" s="6">
        <v>10002</v>
      </c>
      <c r="C10" s="7">
        <v>1.85</v>
      </c>
    </row>
    <row r="11" spans="1:5" ht="13.8" x14ac:dyDescent="0.3">
      <c r="A11" s="1" t="s">
        <v>6</v>
      </c>
      <c r="B11" s="6">
        <v>25682</v>
      </c>
      <c r="C11" s="7">
        <v>4.76</v>
      </c>
    </row>
    <row r="13" spans="1:5" x14ac:dyDescent="0.25">
      <c r="A13" s="3">
        <v>2011</v>
      </c>
      <c r="B13" s="5" t="s">
        <v>1</v>
      </c>
      <c r="C13" s="5" t="s">
        <v>2</v>
      </c>
    </row>
    <row r="14" spans="1:5" x14ac:dyDescent="0.25">
      <c r="A14" s="1" t="s">
        <v>0</v>
      </c>
      <c r="B14" s="129" t="s">
        <v>9</v>
      </c>
      <c r="C14" s="129"/>
      <c r="D14" s="129"/>
      <c r="E14" s="129"/>
    </row>
    <row r="15" spans="1:5" ht="13.8" x14ac:dyDescent="0.3">
      <c r="A15" s="1" t="s">
        <v>10</v>
      </c>
      <c r="B15" s="6">
        <v>10156</v>
      </c>
      <c r="C15" s="7">
        <v>1.73</v>
      </c>
    </row>
    <row r="16" spans="1:5" ht="13.8" x14ac:dyDescent="0.3">
      <c r="A16" s="1" t="s">
        <v>11</v>
      </c>
      <c r="B16" s="6">
        <v>36976</v>
      </c>
      <c r="C16" s="7">
        <v>6.31</v>
      </c>
    </row>
    <row r="18" spans="1:3" x14ac:dyDescent="0.25">
      <c r="A18" s="3" t="s">
        <v>12</v>
      </c>
      <c r="B18" s="5" t="s">
        <v>1</v>
      </c>
      <c r="C18" s="5" t="s">
        <v>2</v>
      </c>
    </row>
    <row r="19" spans="1:3" ht="13.8" x14ac:dyDescent="0.3">
      <c r="A19" s="1" t="s">
        <v>13</v>
      </c>
      <c r="B19" s="6">
        <v>3829</v>
      </c>
      <c r="C19" s="8">
        <v>7.040091195749101E-3</v>
      </c>
    </row>
    <row r="20" spans="1:3" ht="13.8" x14ac:dyDescent="0.3">
      <c r="A20" s="1" t="s">
        <v>14</v>
      </c>
      <c r="B20" s="6">
        <v>5771</v>
      </c>
      <c r="C20" s="8">
        <v>1.0685790361494862E-2</v>
      </c>
    </row>
    <row r="21" spans="1:3" ht="13.8" x14ac:dyDescent="0.3">
      <c r="A21" s="1" t="s">
        <v>15</v>
      </c>
      <c r="B21" s="6">
        <v>17037</v>
      </c>
      <c r="C21" s="8">
        <v>2.8789269039495895E-2</v>
      </c>
    </row>
    <row r="23" spans="1:3" x14ac:dyDescent="0.25">
      <c r="A23" s="9" t="s">
        <v>22</v>
      </c>
    </row>
  </sheetData>
  <mergeCells count="2">
    <mergeCell ref="B9:E9"/>
    <mergeCell ref="B14:E1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Cross-sectional Study</vt:lpstr>
      <vt:lpstr>Longitudinal study</vt:lpstr>
      <vt:lpstr>Events study</vt:lpstr>
      <vt:lpstr>Special cases and exclusions</vt:lpstr>
      <vt:lpstr>'Events study'!Print_Area</vt:lpstr>
      <vt:lpstr>'Longitudinal study'!Print_Area</vt:lpstr>
      <vt:lpstr>'Special cases and exclusions'!Print_Area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Sizer - LS Admin</dc:creator>
  <cp:lastModifiedBy>Sizer, Aly</cp:lastModifiedBy>
  <cp:lastPrinted>2019-10-08T15:06:11Z</cp:lastPrinted>
  <dcterms:created xsi:type="dcterms:W3CDTF">2019-09-04T14:21:38Z</dcterms:created>
  <dcterms:modified xsi:type="dcterms:W3CDTF">2024-06-28T16:44:49Z</dcterms:modified>
</cp:coreProperties>
</file>